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</sheets>
  <definedNames>
    <definedName name="_xlnm.Print_Area" localSheetId="0">Лист1!$A$1:$R$75</definedName>
  </definedNames>
  <calcPr calcId="124519"/>
</workbook>
</file>

<file path=xl/calcChain.xml><?xml version="1.0" encoding="utf-8"?>
<calcChain xmlns="http://schemas.openxmlformats.org/spreadsheetml/2006/main">
  <c r="E58" i="1"/>
  <c r="G58"/>
  <c r="H58"/>
  <c r="I58"/>
  <c r="J58"/>
  <c r="Q58"/>
  <c r="D58"/>
  <c r="E31"/>
  <c r="D26" l="1"/>
  <c r="D27"/>
  <c r="E52"/>
  <c r="D52"/>
  <c r="S70"/>
  <c r="S71"/>
  <c r="S72"/>
  <c r="G47"/>
  <c r="H47"/>
  <c r="I47"/>
  <c r="J47"/>
  <c r="K47"/>
  <c r="L47"/>
  <c r="M47"/>
  <c r="N47"/>
  <c r="O47"/>
  <c r="P47"/>
  <c r="Q47"/>
  <c r="R47"/>
  <c r="H29"/>
  <c r="I29"/>
  <c r="J29"/>
  <c r="K29"/>
  <c r="L29"/>
  <c r="M29"/>
  <c r="N29"/>
  <c r="O29"/>
  <c r="P29"/>
  <c r="Q29"/>
  <c r="R29"/>
  <c r="S21"/>
  <c r="M25"/>
  <c r="N25"/>
  <c r="G25"/>
  <c r="H25"/>
  <c r="I25"/>
  <c r="J25"/>
  <c r="K25"/>
  <c r="L25"/>
  <c r="O25"/>
  <c r="P25"/>
  <c r="Q25"/>
  <c r="R25"/>
  <c r="S74"/>
  <c r="S75"/>
  <c r="S73"/>
  <c r="E43"/>
  <c r="E18"/>
  <c r="G18"/>
  <c r="H18"/>
  <c r="I18"/>
  <c r="J18"/>
  <c r="K18"/>
  <c r="L18"/>
  <c r="M18"/>
  <c r="N18"/>
  <c r="O18"/>
  <c r="P18"/>
  <c r="Q18"/>
  <c r="R18"/>
  <c r="G55"/>
  <c r="H55"/>
  <c r="I55"/>
  <c r="J55"/>
  <c r="K55"/>
  <c r="L55"/>
  <c r="M55"/>
  <c r="N55"/>
  <c r="O55"/>
  <c r="P55"/>
  <c r="Q55"/>
  <c r="R55"/>
  <c r="P46" l="1"/>
  <c r="L46"/>
  <c r="J46"/>
  <c r="M46"/>
  <c r="K46"/>
  <c r="Q46"/>
  <c r="Q28" s="1"/>
  <c r="I46"/>
  <c r="I28" s="1"/>
  <c r="R46"/>
  <c r="R28" s="1"/>
  <c r="H46"/>
  <c r="H28" s="1"/>
  <c r="P28"/>
  <c r="M28"/>
  <c r="K28"/>
  <c r="L28"/>
  <c r="J28"/>
  <c r="G62" l="1"/>
  <c r="G46" s="1"/>
  <c r="D62"/>
  <c r="N62" l="1"/>
  <c r="O62"/>
  <c r="O46" l="1"/>
  <c r="O28" s="1"/>
  <c r="N46"/>
  <c r="N28" s="1"/>
  <c r="E56"/>
  <c r="E55" s="1"/>
  <c r="E32"/>
  <c r="D33"/>
  <c r="E34"/>
  <c r="D34" s="1"/>
  <c r="E35"/>
  <c r="D35" s="1"/>
  <c r="E36"/>
  <c r="D36" s="1"/>
  <c r="E37"/>
  <c r="D37" s="1"/>
  <c r="E38"/>
  <c r="D38" s="1"/>
  <c r="E39"/>
  <c r="D39" s="1"/>
  <c r="E41"/>
  <c r="D41" s="1"/>
  <c r="D43"/>
  <c r="E44"/>
  <c r="E45"/>
  <c r="D45" s="1"/>
  <c r="E49"/>
  <c r="E50"/>
  <c r="D50" s="1"/>
  <c r="E51"/>
  <c r="E48"/>
  <c r="T22"/>
  <c r="T21"/>
  <c r="E47" l="1"/>
  <c r="D32"/>
  <c r="D44"/>
  <c r="D49"/>
  <c r="D51"/>
  <c r="D48"/>
  <c r="O64"/>
  <c r="M64"/>
  <c r="N64"/>
  <c r="D56"/>
  <c r="D55" s="1"/>
  <c r="R64" l="1"/>
  <c r="R69" s="1"/>
  <c r="D47"/>
  <c r="D46" s="1"/>
  <c r="D20" l="1"/>
  <c r="D21"/>
  <c r="D22"/>
  <c r="D23"/>
  <c r="D24"/>
  <c r="D19"/>
  <c r="D9"/>
  <c r="D7" s="1"/>
  <c r="D18" l="1"/>
  <c r="J64"/>
  <c r="E7" l="1"/>
  <c r="G7"/>
  <c r="H7"/>
  <c r="I7"/>
  <c r="K7"/>
  <c r="K64" s="1"/>
  <c r="L7"/>
  <c r="L64" s="1"/>
  <c r="I64" l="1"/>
  <c r="H64"/>
  <c r="P64"/>
  <c r="Q64"/>
  <c r="E25"/>
  <c r="G40"/>
  <c r="G42"/>
  <c r="E42" s="1"/>
  <c r="D42" s="1"/>
  <c r="D31"/>
  <c r="E59"/>
  <c r="E46" s="1"/>
  <c r="D25"/>
  <c r="G29" l="1"/>
  <c r="G28" s="1"/>
  <c r="G64" s="1"/>
  <c r="E40"/>
  <c r="E29" s="1"/>
  <c r="D40" l="1"/>
  <c r="D29" s="1"/>
  <c r="D28" s="1"/>
  <c r="E28"/>
  <c r="E64" s="1"/>
  <c r="D64" l="1"/>
  <c r="L69"/>
  <c r="N69"/>
  <c r="P69"/>
  <c r="K69"/>
  <c r="M69"/>
  <c r="O69"/>
  <c r="Q69"/>
  <c r="S69" l="1"/>
  <c r="E77" s="1"/>
</calcChain>
</file>

<file path=xl/sharedStrings.xml><?xml version="1.0" encoding="utf-8"?>
<sst xmlns="http://schemas.openxmlformats.org/spreadsheetml/2006/main" count="233" uniqueCount="178">
  <si>
    <t>индекс</t>
  </si>
  <si>
    <t>Формы промежуточной аттестации</t>
  </si>
  <si>
    <t>Наименование циклов, дисциплин, профессиональных модулей, МДК, практика</t>
  </si>
  <si>
    <t>всего занятий</t>
  </si>
  <si>
    <t>Учебная нагрузка обучающихся (час)</t>
  </si>
  <si>
    <t>обязательная аудиторная</t>
  </si>
  <si>
    <t>в т.ч.</t>
  </si>
  <si>
    <t>О.00</t>
  </si>
  <si>
    <t>ОГСЭ.00</t>
  </si>
  <si>
    <t>ОГСЭ.01</t>
  </si>
  <si>
    <t>ОГСЭ.02</t>
  </si>
  <si>
    <t>ОГСЭ.03</t>
  </si>
  <si>
    <t>ОГСЭ.04</t>
  </si>
  <si>
    <t>ЕН.01</t>
  </si>
  <si>
    <t>ЕН.02</t>
  </si>
  <si>
    <t>Общеобразовательный цикл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</si>
  <si>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</si>
  <si>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</si>
  <si>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</si>
  <si>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</si>
  <si>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</si>
  <si>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</si>
  <si>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</si>
  <si>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</si>
  <si>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</si>
  <si>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</si>
  <si>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</si>
  <si>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</si>
  <si>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</si>
  <si>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</si>
  <si>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ПМ. 00</t>
  </si>
  <si>
    <t>Профессиональные модули</t>
  </si>
  <si>
    <t>ПМ. 01</t>
  </si>
  <si>
    <t>МДК.01.01</t>
  </si>
  <si>
    <t>МДК.01.02</t>
  </si>
  <si>
    <t>МДК.01.03</t>
  </si>
  <si>
    <t>ПМ. 02</t>
  </si>
  <si>
    <t>МДК.02.01</t>
  </si>
  <si>
    <t>ПП.02</t>
  </si>
  <si>
    <t>ВСЕГО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</si>
  <si>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</si>
  <si>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</si>
  <si>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</si>
  <si>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</si>
  <si>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</si>
  <si>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всего</t>
  </si>
  <si>
    <t>экзаменов</t>
  </si>
  <si>
    <t>Общий гуманитарный и социально-экономический  цикл</t>
  </si>
  <si>
    <t>Основы философии</t>
  </si>
  <si>
    <t>История</t>
  </si>
  <si>
    <t>Иностранный язык</t>
  </si>
  <si>
    <t>Физическая культура</t>
  </si>
  <si>
    <t>История Дагестана</t>
  </si>
  <si>
    <t>ЕН.00</t>
  </si>
  <si>
    <t>Математический и общий естественнонаучный цикл</t>
  </si>
  <si>
    <t>Математика</t>
  </si>
  <si>
    <t xml:space="preserve"> </t>
  </si>
  <si>
    <t>Инженерная графика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</si>
  <si>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</si>
  <si>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</si>
  <si>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</si>
  <si>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Материаловедение</t>
  </si>
  <si>
    <t>Информационные технологии в профессиональной деятельности</t>
  </si>
  <si>
    <t>Основы экономики</t>
  </si>
  <si>
    <t>Правовые основы профессиональной деятельности</t>
  </si>
  <si>
    <t>Охрана труда</t>
  </si>
  <si>
    <t>Безопасность жизнедеятельности</t>
  </si>
  <si>
    <t>Вычислительная техника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</si>
  <si>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</si>
  <si>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</si>
  <si>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</si>
  <si>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</si>
  <si>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Техническое регулирование и контроль качества электрического и электромеханического оборудования</t>
  </si>
  <si>
    <t>Выполнение сервисного обслуживания бытовых машин и приборов</t>
  </si>
  <si>
    <t>Измерительная техника</t>
  </si>
  <si>
    <t>Типовые технологические процессы обслуживания бытовых машин и приборов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</si>
  <si>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</si>
  <si>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</si>
  <si>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</si>
  <si>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</si>
  <si>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ПМ.04</t>
  </si>
  <si>
    <t>Выполнение работ по одной или нескольким профессиям рабочих, должностям служащих</t>
  </si>
  <si>
    <t>ПДП.00</t>
  </si>
  <si>
    <t>ПП.01</t>
  </si>
  <si>
    <t>Производственная практика</t>
  </si>
  <si>
    <t>Основы безопасности жизнедеятельности</t>
  </si>
  <si>
    <t>Электрическое и электромеханическое оборудование</t>
  </si>
  <si>
    <t>Электробезопасность</t>
  </si>
  <si>
    <t>Химия</t>
  </si>
  <si>
    <t>Физика</t>
  </si>
  <si>
    <t>ДЗ,Э</t>
  </si>
  <si>
    <t>ДЗ</t>
  </si>
  <si>
    <t>Культура и традиции народов Дагестана</t>
  </si>
  <si>
    <t>Э</t>
  </si>
  <si>
    <t>-,ДЗ</t>
  </si>
  <si>
    <t>Экологические основы природопользования</t>
  </si>
  <si>
    <t>ОГСЭ.05</t>
  </si>
  <si>
    <t>ОГСЭ.06</t>
  </si>
  <si>
    <t>З,З,З,З,З,ДЗ</t>
  </si>
  <si>
    <t>З</t>
  </si>
  <si>
    <t>ОПД.11</t>
  </si>
  <si>
    <t>ОПД.13</t>
  </si>
  <si>
    <t>ОПД.14</t>
  </si>
  <si>
    <t>Э(к)</t>
  </si>
  <si>
    <t xml:space="preserve"> Э(к)</t>
  </si>
  <si>
    <t>дифференцированных зачетов</t>
  </si>
  <si>
    <t>зачетов</t>
  </si>
  <si>
    <t>УП.04</t>
  </si>
  <si>
    <t>Электрооборудование автомобиля</t>
  </si>
  <si>
    <t>4 нед.</t>
  </si>
  <si>
    <t>6 нед.</t>
  </si>
  <si>
    <t>ОПД.12</t>
  </si>
  <si>
    <t>МДК.01.05</t>
  </si>
  <si>
    <t>ОУД. 01</t>
  </si>
  <si>
    <t>ОУД. 02</t>
  </si>
  <si>
    <t>ОУД. 04</t>
  </si>
  <si>
    <t>ОУД. 05</t>
  </si>
  <si>
    <t>ОУД. 06</t>
  </si>
  <si>
    <t>ОУД. 09</t>
  </si>
  <si>
    <t>ОУД. 10</t>
  </si>
  <si>
    <t>Русский язык и литература</t>
  </si>
  <si>
    <t>ОУДп. 03</t>
  </si>
  <si>
    <t>Математика: алгебра и начала анализа; геометрия</t>
  </si>
  <si>
    <t>Информатика</t>
  </si>
  <si>
    <t>ОУДп. 07</t>
  </si>
  <si>
    <t>ОУДп. 08</t>
  </si>
  <si>
    <t>ОПД.15</t>
  </si>
  <si>
    <t>ДЗ,ДЗ</t>
  </si>
  <si>
    <t xml:space="preserve">Выполнение дипломного проекта с 20 мая по 15 июня                    2019 года (всего 4 нед.)                    </t>
  </si>
  <si>
    <t xml:space="preserve">Защита дипломного проекта с 17 июня по 29 июня                                             2019 года (всего 2 нед.) </t>
  </si>
  <si>
    <t>ПП.03</t>
  </si>
  <si>
    <t>-,Э</t>
  </si>
  <si>
    <t>Э,Э</t>
  </si>
  <si>
    <t>-,З,-,З,-,ДЗ</t>
  </si>
  <si>
    <t>Обществознание (вкл. Экономику и право)</t>
  </si>
  <si>
    <t>Электроснабжение отрасли</t>
  </si>
  <si>
    <t xml:space="preserve">Электрический привод </t>
  </si>
  <si>
    <t>ГИА.01</t>
  </si>
  <si>
    <t>ГИА.02</t>
  </si>
  <si>
    <t>Подготовка выпускной квалификационной работы</t>
  </si>
  <si>
    <t>Защита выпускной квалификационной работы</t>
  </si>
  <si>
    <t>2 нед.</t>
  </si>
  <si>
    <t>преддипломной практики</t>
  </si>
  <si>
    <t>производственной практики</t>
  </si>
  <si>
    <t xml:space="preserve">Консультации на учебную группу по 4 часа на одного обучающегося на каждый учебный год </t>
  </si>
  <si>
    <t>Программа базовой подготовки</t>
  </si>
  <si>
    <t xml:space="preserve">1. Выпускная квалификационная работа в форме дипломного проекта </t>
  </si>
  <si>
    <t>ПРО=</t>
  </si>
  <si>
    <t>0/11/3</t>
  </si>
  <si>
    <t>УП.01</t>
  </si>
  <si>
    <t>Учебная практика</t>
  </si>
  <si>
    <t xml:space="preserve">ДЗ,-,Э </t>
  </si>
  <si>
    <t>10/3/0</t>
  </si>
  <si>
    <t>1/1/0</t>
  </si>
  <si>
    <t>3/6/6</t>
  </si>
  <si>
    <t>3/17/15</t>
  </si>
  <si>
    <t>0/12/9</t>
  </si>
  <si>
    <t>14/33/18</t>
  </si>
  <si>
    <t>Распределение обязательной нагрузки по курсам и семестрам (час.в семестр)</t>
  </si>
  <si>
    <t xml:space="preserve">максимальная </t>
  </si>
  <si>
    <t>I курс</t>
  </si>
  <si>
    <t>II курс</t>
  </si>
  <si>
    <t>III курс</t>
  </si>
  <si>
    <t>IV курс</t>
  </si>
  <si>
    <t>1 сем                                                                                                          17   нед.  ТО</t>
  </si>
  <si>
    <t>2 сем 22  нед. ТО</t>
  </si>
  <si>
    <t>3 сем 16 нед. ТО</t>
  </si>
  <si>
    <t>индивидуальный проект</t>
  </si>
  <si>
    <t>лекций</t>
  </si>
  <si>
    <t>лаб. и практ. занятий, вкл. семинары</t>
  </si>
  <si>
    <t>курсовых работ (проектов)</t>
  </si>
  <si>
    <t>4 сем 15 нед. ТО                +              8 нед. УП</t>
  </si>
  <si>
    <t>5 сем 12 нед.  ТО               +                   4 нед.  УП</t>
  </si>
  <si>
    <t>6 сем 20 нед. ТО                  +                  4 нед. ПП</t>
  </si>
  <si>
    <t>7 сем 15 нед. ТО                +            2 нед. ПП</t>
  </si>
  <si>
    <t>8 сем                 8 нед.  ТО              +           2 нед. УП         +           3 нед. ПП</t>
  </si>
  <si>
    <t>3. План учебного процесса</t>
  </si>
  <si>
    <t>внеаудиторная самостоятельная работа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</si>
</sst>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2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="90" zoomScaleNormal="90" zoomScaleSheetLayoutView="100" workbookViewId="0">
      <pane xSplit="2" ySplit="5" topLeftCell="C63" activePane="bottomRight" state="frozen"/>
      <selection pane="topRight" activeCell="C1" sqref="C1"/>
      <selection pane="bottomLeft" activeCell="A7" sqref="A7"/>
      <selection pane="bottomRight" activeCell="R58" sqref="R58"/>
    </sheetView>
  </sheetViews>
  <sheetFormatPr defaultColWidth="9.140625" defaultRowHeight="15.75"/>
  <cols>
    <col min="1" max="1" width="14.140625" style="2" customWidth="1"/>
    <col min="2" max="2" width="55.85546875" style="2" customWidth="1"/>
    <col min="3" max="3" width="14.42578125" style="35" customWidth="1"/>
    <col min="4" max="4" width="9.140625" style="2" customWidth="1"/>
    <col min="5" max="5" width="7.5703125" style="2" customWidth="1"/>
    <col min="6" max="6" width="9.7109375" style="2" customWidth="1"/>
    <col min="7" max="7" width="8.28515625" style="2" customWidth="1"/>
    <col min="8" max="8" width="8.5703125" style="2" customWidth="1"/>
    <col min="9" max="9" width="7" style="2" customWidth="1"/>
    <col min="10" max="11" width="10" style="2" customWidth="1"/>
    <col min="12" max="13" width="9.85546875" style="2" customWidth="1"/>
    <col min="14" max="14" width="10" style="2" customWidth="1"/>
    <col min="15" max="15" width="9.42578125" style="2" customWidth="1"/>
    <col min="16" max="16" width="9.85546875" style="2" customWidth="1"/>
    <col min="17" max="18" width="9.28515625" style="2" customWidth="1"/>
    <col min="19" max="19" width="9.140625" style="2"/>
    <col min="20" max="20" width="12.7109375" style="2" bestFit="1" customWidth="1"/>
    <col min="21" max="21" width="11.85546875" style="2" customWidth="1"/>
    <col min="22" max="22" width="9.140625" style="2"/>
    <col min="23" max="23" width="15.140625" style="2" bestFit="1" customWidth="1"/>
    <col min="24" max="16384" width="9.140625" style="2"/>
  </cols>
  <sheetData>
    <row r="1" spans="1:20" ht="18" customHeight="1">
      <c r="A1" s="69" t="s">
        <v>176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"/>
      <c r="T1" s="16"/>
    </row>
    <row r="2" spans="1:20" s="52" customFormat="1" ht="36.75" customHeight="1">
      <c r="A2" s="65" t="s">
        <v>0</v>
      </c>
      <c r="B2" s="65" t="s">
        <v>2</v>
      </c>
      <c r="C2" s="59" t="s">
        <v>1</v>
      </c>
      <c r="D2" s="53" t="s">
        <v>4</v>
      </c>
      <c r="E2" s="57"/>
      <c r="F2" s="57"/>
      <c r="G2" s="57"/>
      <c r="H2" s="57"/>
      <c r="I2" s="57"/>
      <c r="J2" s="54"/>
      <c r="K2" s="53" t="s">
        <v>158</v>
      </c>
      <c r="L2" s="57"/>
      <c r="M2" s="57"/>
      <c r="N2" s="57"/>
      <c r="O2" s="57"/>
      <c r="P2" s="57"/>
      <c r="Q2" s="57"/>
      <c r="R2" s="54"/>
      <c r="S2" s="51"/>
    </row>
    <row r="3" spans="1:20" s="52" customFormat="1" ht="45" customHeight="1">
      <c r="A3" s="66"/>
      <c r="B3" s="66"/>
      <c r="C3" s="61"/>
      <c r="D3" s="59" t="s">
        <v>159</v>
      </c>
      <c r="E3" s="71" t="s">
        <v>177</v>
      </c>
      <c r="F3" s="72"/>
      <c r="G3" s="53" t="s">
        <v>5</v>
      </c>
      <c r="H3" s="57"/>
      <c r="I3" s="57"/>
      <c r="J3" s="54"/>
      <c r="K3" s="53" t="s">
        <v>160</v>
      </c>
      <c r="L3" s="54"/>
      <c r="M3" s="62" t="s">
        <v>161</v>
      </c>
      <c r="N3" s="63"/>
      <c r="O3" s="53" t="s">
        <v>162</v>
      </c>
      <c r="P3" s="54"/>
      <c r="Q3" s="53" t="s">
        <v>163</v>
      </c>
      <c r="R3" s="54"/>
      <c r="S3" s="51"/>
    </row>
    <row r="4" spans="1:20" s="52" customFormat="1" ht="19.5" customHeight="1">
      <c r="A4" s="66"/>
      <c r="B4" s="66"/>
      <c r="C4" s="61"/>
      <c r="D4" s="61"/>
      <c r="E4" s="59" t="s">
        <v>45</v>
      </c>
      <c r="F4" s="70" t="s">
        <v>6</v>
      </c>
      <c r="G4" s="59" t="s">
        <v>3</v>
      </c>
      <c r="H4" s="53" t="s">
        <v>6</v>
      </c>
      <c r="I4" s="57"/>
      <c r="J4" s="54"/>
      <c r="K4" s="55" t="s">
        <v>164</v>
      </c>
      <c r="L4" s="55" t="s">
        <v>165</v>
      </c>
      <c r="M4" s="55" t="s">
        <v>166</v>
      </c>
      <c r="N4" s="55" t="s">
        <v>171</v>
      </c>
      <c r="O4" s="55" t="s">
        <v>172</v>
      </c>
      <c r="P4" s="55" t="s">
        <v>173</v>
      </c>
      <c r="Q4" s="55" t="s">
        <v>174</v>
      </c>
      <c r="R4" s="55" t="s">
        <v>175</v>
      </c>
      <c r="S4" s="51"/>
    </row>
    <row r="5" spans="1:20" s="52" customFormat="1" ht="138" customHeight="1">
      <c r="A5" s="67"/>
      <c r="B5" s="67"/>
      <c r="C5" s="60"/>
      <c r="D5" s="60"/>
      <c r="E5" s="60"/>
      <c r="F5" s="48" t="s">
        <v>167</v>
      </c>
      <c r="G5" s="60"/>
      <c r="H5" s="48" t="s">
        <v>168</v>
      </c>
      <c r="I5" s="48" t="s">
        <v>169</v>
      </c>
      <c r="J5" s="48" t="s">
        <v>170</v>
      </c>
      <c r="K5" s="56"/>
      <c r="L5" s="56"/>
      <c r="M5" s="56"/>
      <c r="N5" s="56"/>
      <c r="O5" s="56"/>
      <c r="P5" s="56"/>
      <c r="Q5" s="56"/>
      <c r="R5" s="56"/>
    </row>
    <row r="6" spans="1:20" s="52" customFormat="1" ht="23.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</row>
    <row r="7" spans="1:20" s="17" customFormat="1" ht="23.1" customHeight="1">
      <c r="A7" s="3" t="s">
        <v>7</v>
      </c>
      <c r="B7" s="4" t="s">
        <v>15</v>
      </c>
      <c r="C7" s="32" t="s">
        <v>148</v>
      </c>
      <c r="D7" s="3">
        <f>SUM(D8:D17)</f>
        <v>2106</v>
      </c>
      <c r="E7" s="3">
        <f>SUM(E8:E17)</f>
        <v>702</v>
      </c>
      <c r="F7" s="3">
        <v>39</v>
      </c>
      <c r="G7" s="3">
        <f>SUM(G8:G17)</f>
        <v>1404</v>
      </c>
      <c r="H7" s="3">
        <f>SUM(H8:H17)</f>
        <v>992</v>
      </c>
      <c r="I7" s="3">
        <f>SUM(I8:I17)</f>
        <v>412</v>
      </c>
      <c r="J7" s="3"/>
      <c r="K7" s="3">
        <f>SUM(K8:K17)</f>
        <v>612</v>
      </c>
      <c r="L7" s="3">
        <f>SUM(L8:L17)</f>
        <v>792</v>
      </c>
      <c r="M7" s="3"/>
      <c r="N7" s="3"/>
      <c r="O7" s="3"/>
      <c r="P7" s="3"/>
      <c r="Q7" s="3"/>
      <c r="R7" s="3"/>
    </row>
    <row r="8" spans="1:20" s="17" customFormat="1" ht="23.1" customHeight="1">
      <c r="A8" s="46" t="s">
        <v>113</v>
      </c>
      <c r="B8" s="5" t="s">
        <v>120</v>
      </c>
      <c r="C8" s="40" t="s">
        <v>90</v>
      </c>
      <c r="D8" s="46">
        <v>293</v>
      </c>
      <c r="E8" s="46">
        <v>98</v>
      </c>
      <c r="F8" s="47"/>
      <c r="G8" s="46">
        <v>195</v>
      </c>
      <c r="H8" s="46">
        <v>144</v>
      </c>
      <c r="I8" s="46">
        <v>51</v>
      </c>
      <c r="J8" s="46"/>
      <c r="K8" s="46">
        <v>51</v>
      </c>
      <c r="L8" s="46">
        <v>144</v>
      </c>
      <c r="M8" s="45"/>
      <c r="N8" s="45"/>
      <c r="O8" s="45"/>
      <c r="P8" s="45"/>
      <c r="Q8" s="45"/>
      <c r="R8" s="45"/>
    </row>
    <row r="9" spans="1:20" s="17" customFormat="1" ht="23.1" customHeight="1">
      <c r="A9" s="46" t="s">
        <v>114</v>
      </c>
      <c r="B9" s="5" t="s">
        <v>50</v>
      </c>
      <c r="C9" s="40" t="s">
        <v>94</v>
      </c>
      <c r="D9" s="46">
        <f t="shared" ref="D9" si="0">E9+G9</f>
        <v>175</v>
      </c>
      <c r="E9" s="46">
        <v>58</v>
      </c>
      <c r="F9" s="47"/>
      <c r="G9" s="46">
        <v>117</v>
      </c>
      <c r="H9" s="46"/>
      <c r="I9" s="46">
        <v>117</v>
      </c>
      <c r="J9" s="46"/>
      <c r="K9" s="46">
        <v>51</v>
      </c>
      <c r="L9" s="46">
        <v>66</v>
      </c>
      <c r="M9" s="45"/>
      <c r="N9" s="45"/>
      <c r="O9" s="45"/>
      <c r="P9" s="45"/>
      <c r="Q9" s="45"/>
      <c r="R9" s="45"/>
    </row>
    <row r="10" spans="1:20" s="17" customFormat="1" ht="23.1" customHeight="1">
      <c r="A10" s="46" t="s">
        <v>121</v>
      </c>
      <c r="B10" s="18" t="s">
        <v>122</v>
      </c>
      <c r="C10" s="40" t="s">
        <v>90</v>
      </c>
      <c r="D10" s="46">
        <v>351</v>
      </c>
      <c r="E10" s="46">
        <v>117</v>
      </c>
      <c r="F10" s="47"/>
      <c r="G10" s="46">
        <v>234</v>
      </c>
      <c r="H10" s="8">
        <v>234</v>
      </c>
      <c r="I10" s="46"/>
      <c r="J10" s="46"/>
      <c r="K10" s="46">
        <v>102</v>
      </c>
      <c r="L10" s="46">
        <v>132</v>
      </c>
      <c r="M10" s="45"/>
      <c r="N10" s="45"/>
      <c r="O10" s="45"/>
      <c r="P10" s="45"/>
      <c r="Q10" s="45"/>
      <c r="R10" s="45"/>
    </row>
    <row r="11" spans="1:20" s="17" customFormat="1" ht="23.1" customHeight="1">
      <c r="A11" s="46" t="s">
        <v>115</v>
      </c>
      <c r="B11" s="5" t="s">
        <v>49</v>
      </c>
      <c r="C11" s="40" t="s">
        <v>94</v>
      </c>
      <c r="D11" s="46">
        <v>176</v>
      </c>
      <c r="E11" s="46">
        <v>59</v>
      </c>
      <c r="F11" s="47"/>
      <c r="G11" s="46">
        <v>117</v>
      </c>
      <c r="H11" s="46">
        <v>117</v>
      </c>
      <c r="I11" s="46"/>
      <c r="J11" s="46"/>
      <c r="K11" s="46">
        <v>51</v>
      </c>
      <c r="L11" s="46">
        <v>66</v>
      </c>
      <c r="M11" s="45"/>
      <c r="N11" s="45"/>
      <c r="O11" s="45"/>
      <c r="P11" s="45"/>
      <c r="Q11" s="45"/>
      <c r="R11" s="45"/>
    </row>
    <row r="12" spans="1:20" s="17" customFormat="1" ht="23.1" customHeight="1">
      <c r="A12" s="46" t="s">
        <v>116</v>
      </c>
      <c r="B12" s="5" t="s">
        <v>51</v>
      </c>
      <c r="C12" s="40" t="s">
        <v>94</v>
      </c>
      <c r="D12" s="46">
        <v>175</v>
      </c>
      <c r="E12" s="46">
        <v>58</v>
      </c>
      <c r="F12" s="47"/>
      <c r="G12" s="46">
        <v>117</v>
      </c>
      <c r="H12" s="46">
        <v>2</v>
      </c>
      <c r="I12" s="46">
        <v>115</v>
      </c>
      <c r="J12" s="46"/>
      <c r="K12" s="46">
        <v>51</v>
      </c>
      <c r="L12" s="46">
        <v>66</v>
      </c>
      <c r="M12" s="45"/>
      <c r="N12" s="45"/>
      <c r="O12" s="45"/>
      <c r="P12" s="45"/>
      <c r="Q12" s="45"/>
      <c r="R12" s="45"/>
    </row>
    <row r="13" spans="1:20" s="17" customFormat="1" ht="23.1" customHeight="1">
      <c r="A13" s="46" t="s">
        <v>117</v>
      </c>
      <c r="B13" s="5" t="s">
        <v>85</v>
      </c>
      <c r="C13" s="40" t="s">
        <v>91</v>
      </c>
      <c r="D13" s="46">
        <v>105</v>
      </c>
      <c r="E13" s="46">
        <v>35</v>
      </c>
      <c r="F13" s="47"/>
      <c r="G13" s="46">
        <v>70</v>
      </c>
      <c r="H13" s="46">
        <v>70</v>
      </c>
      <c r="I13" s="46"/>
      <c r="J13" s="46"/>
      <c r="K13" s="46">
        <v>70</v>
      </c>
      <c r="L13" s="46"/>
      <c r="M13" s="45"/>
      <c r="N13" s="45"/>
      <c r="O13" s="45"/>
      <c r="P13" s="45"/>
      <c r="Q13" s="45"/>
      <c r="R13" s="45"/>
    </row>
    <row r="14" spans="1:20" s="17" customFormat="1" ht="23.1" customHeight="1">
      <c r="A14" s="46" t="s">
        <v>124</v>
      </c>
      <c r="B14" s="5" t="s">
        <v>123</v>
      </c>
      <c r="C14" s="40" t="s">
        <v>127</v>
      </c>
      <c r="D14" s="46">
        <v>198</v>
      </c>
      <c r="E14" s="46">
        <v>66</v>
      </c>
      <c r="F14" s="47"/>
      <c r="G14" s="46">
        <v>132</v>
      </c>
      <c r="H14" s="46">
        <v>82</v>
      </c>
      <c r="I14" s="46">
        <v>50</v>
      </c>
      <c r="J14" s="46"/>
      <c r="K14" s="46">
        <v>66</v>
      </c>
      <c r="L14" s="46">
        <v>66</v>
      </c>
      <c r="M14" s="45"/>
      <c r="N14" s="45"/>
      <c r="O14" s="45"/>
      <c r="P14" s="45"/>
      <c r="Q14" s="45"/>
      <c r="R14" s="45"/>
    </row>
    <row r="15" spans="1:20" s="17" customFormat="1" ht="23.1" customHeight="1">
      <c r="A15" s="46" t="s">
        <v>125</v>
      </c>
      <c r="B15" s="5" t="s">
        <v>89</v>
      </c>
      <c r="C15" s="40" t="s">
        <v>90</v>
      </c>
      <c r="D15" s="46">
        <v>234</v>
      </c>
      <c r="E15" s="46">
        <v>78</v>
      </c>
      <c r="F15" s="47"/>
      <c r="G15" s="46">
        <v>156</v>
      </c>
      <c r="H15" s="46">
        <v>101</v>
      </c>
      <c r="I15" s="46">
        <v>55</v>
      </c>
      <c r="J15" s="46"/>
      <c r="K15" s="46">
        <v>68</v>
      </c>
      <c r="L15" s="46">
        <v>88</v>
      </c>
      <c r="M15" s="45"/>
      <c r="N15" s="45"/>
      <c r="O15" s="45"/>
      <c r="P15" s="45"/>
      <c r="Q15" s="45"/>
      <c r="R15" s="45"/>
    </row>
    <row r="16" spans="1:20" s="17" customFormat="1" ht="23.1" customHeight="1">
      <c r="A16" s="46" t="s">
        <v>118</v>
      </c>
      <c r="B16" s="5" t="s">
        <v>88</v>
      </c>
      <c r="C16" s="40" t="s">
        <v>94</v>
      </c>
      <c r="D16" s="46">
        <v>150</v>
      </c>
      <c r="E16" s="46">
        <v>50</v>
      </c>
      <c r="F16" s="47"/>
      <c r="G16" s="46">
        <v>100</v>
      </c>
      <c r="H16" s="46">
        <v>76</v>
      </c>
      <c r="I16" s="46">
        <v>24</v>
      </c>
      <c r="J16" s="46"/>
      <c r="K16" s="46">
        <v>34</v>
      </c>
      <c r="L16" s="46">
        <v>66</v>
      </c>
      <c r="M16" s="45"/>
      <c r="N16" s="45"/>
      <c r="O16" s="45"/>
      <c r="P16" s="45"/>
      <c r="Q16" s="45"/>
      <c r="R16" s="45"/>
    </row>
    <row r="17" spans="1:20" s="17" customFormat="1" ht="23.1" customHeight="1">
      <c r="A17" s="46" t="s">
        <v>119</v>
      </c>
      <c r="B17" s="5" t="s">
        <v>134</v>
      </c>
      <c r="C17" s="40" t="s">
        <v>94</v>
      </c>
      <c r="D17" s="46">
        <v>249</v>
      </c>
      <c r="E17" s="46">
        <v>83</v>
      </c>
      <c r="F17" s="47"/>
      <c r="G17" s="46">
        <v>166</v>
      </c>
      <c r="H17" s="46">
        <v>166</v>
      </c>
      <c r="I17" s="46"/>
      <c r="J17" s="46"/>
      <c r="K17" s="46">
        <v>68</v>
      </c>
      <c r="L17" s="46">
        <v>98</v>
      </c>
      <c r="M17" s="45"/>
      <c r="N17" s="45"/>
      <c r="O17" s="45"/>
      <c r="P17" s="45"/>
      <c r="Q17" s="45"/>
      <c r="R17" s="45"/>
    </row>
    <row r="18" spans="1:20" s="17" customFormat="1" ht="36.75" customHeight="1">
      <c r="A18" s="3" t="s">
        <v>8</v>
      </c>
      <c r="B18" s="4" t="s">
        <v>47</v>
      </c>
      <c r="C18" s="32" t="s">
        <v>152</v>
      </c>
      <c r="D18" s="3">
        <f>SUM(D19:D24)</f>
        <v>810</v>
      </c>
      <c r="E18" s="3">
        <f t="shared" ref="E18:R18" si="1">SUM(E19:E24)</f>
        <v>270</v>
      </c>
      <c r="F18" s="3"/>
      <c r="G18" s="3">
        <f t="shared" si="1"/>
        <v>540</v>
      </c>
      <c r="H18" s="3">
        <f t="shared" si="1"/>
        <v>154</v>
      </c>
      <c r="I18" s="3">
        <f t="shared" si="1"/>
        <v>386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>SUM(M19:M24)</f>
        <v>212</v>
      </c>
      <c r="N18" s="3">
        <f t="shared" si="1"/>
        <v>60</v>
      </c>
      <c r="O18" s="3">
        <f t="shared" si="1"/>
        <v>48</v>
      </c>
      <c r="P18" s="3">
        <f t="shared" si="1"/>
        <v>128</v>
      </c>
      <c r="Q18" s="3">
        <f t="shared" si="1"/>
        <v>60</v>
      </c>
      <c r="R18" s="3">
        <f t="shared" si="1"/>
        <v>32</v>
      </c>
    </row>
    <row r="19" spans="1:20" s="17" customFormat="1" ht="23.1" customHeight="1">
      <c r="A19" s="46" t="s">
        <v>9</v>
      </c>
      <c r="B19" s="5" t="s">
        <v>48</v>
      </c>
      <c r="C19" s="40" t="s">
        <v>99</v>
      </c>
      <c r="D19" s="46">
        <f>E19+G19</f>
        <v>58</v>
      </c>
      <c r="E19" s="46">
        <v>10</v>
      </c>
      <c r="F19" s="47"/>
      <c r="G19" s="46">
        <v>48</v>
      </c>
      <c r="H19" s="46">
        <v>48</v>
      </c>
      <c r="I19" s="46"/>
      <c r="J19" s="46"/>
      <c r="K19" s="46"/>
      <c r="L19" s="46"/>
      <c r="M19" s="46" t="s">
        <v>56</v>
      </c>
      <c r="N19" s="46"/>
      <c r="O19" s="18"/>
      <c r="P19" s="46">
        <v>48</v>
      </c>
      <c r="Q19" s="46"/>
      <c r="R19" s="46"/>
    </row>
    <row r="20" spans="1:20" s="17" customFormat="1" ht="23.1" customHeight="1">
      <c r="A20" s="46" t="s">
        <v>10</v>
      </c>
      <c r="B20" s="5" t="s">
        <v>49</v>
      </c>
      <c r="C20" s="40" t="s">
        <v>99</v>
      </c>
      <c r="D20" s="46">
        <f t="shared" ref="D20:D24" si="2">E20+G20</f>
        <v>62</v>
      </c>
      <c r="E20" s="46">
        <v>14</v>
      </c>
      <c r="F20" s="47"/>
      <c r="G20" s="46">
        <v>48</v>
      </c>
      <c r="H20" s="18"/>
      <c r="I20" s="46">
        <v>48</v>
      </c>
      <c r="J20" s="46"/>
      <c r="K20" s="46" t="s">
        <v>56</v>
      </c>
      <c r="L20" s="46"/>
      <c r="M20" s="46">
        <v>48</v>
      </c>
      <c r="N20" s="18"/>
      <c r="O20" s="46"/>
      <c r="P20" s="46"/>
      <c r="Q20" s="46"/>
      <c r="R20" s="46"/>
    </row>
    <row r="21" spans="1:20" s="17" customFormat="1" ht="23.1" customHeight="1">
      <c r="A21" s="46" t="s">
        <v>11</v>
      </c>
      <c r="B21" s="5" t="s">
        <v>50</v>
      </c>
      <c r="C21" s="40" t="s">
        <v>133</v>
      </c>
      <c r="D21" s="46">
        <f t="shared" si="2"/>
        <v>196</v>
      </c>
      <c r="E21" s="46">
        <v>24</v>
      </c>
      <c r="F21" s="47"/>
      <c r="G21" s="46">
        <v>172</v>
      </c>
      <c r="H21" s="46"/>
      <c r="I21" s="46">
        <v>172</v>
      </c>
      <c r="J21" s="46"/>
      <c r="K21" s="46" t="s">
        <v>56</v>
      </c>
      <c r="L21" s="46" t="s">
        <v>56</v>
      </c>
      <c r="M21" s="46">
        <v>32</v>
      </c>
      <c r="N21" s="46">
        <v>30</v>
      </c>
      <c r="O21" s="46">
        <v>24</v>
      </c>
      <c r="P21" s="46">
        <v>40</v>
      </c>
      <c r="Q21" s="46">
        <v>30</v>
      </c>
      <c r="R21" s="46">
        <v>16</v>
      </c>
      <c r="S21" s="17">
        <f>SUM(M21:R21)</f>
        <v>172</v>
      </c>
      <c r="T21" s="17">
        <f>SUM(M21:R21)</f>
        <v>172</v>
      </c>
    </row>
    <row r="22" spans="1:20" s="17" customFormat="1" ht="23.1" customHeight="1">
      <c r="A22" s="46" t="s">
        <v>12</v>
      </c>
      <c r="B22" s="5" t="s">
        <v>51</v>
      </c>
      <c r="C22" s="40" t="s">
        <v>98</v>
      </c>
      <c r="D22" s="46">
        <f t="shared" si="2"/>
        <v>344</v>
      </c>
      <c r="E22" s="46">
        <v>172</v>
      </c>
      <c r="F22" s="47"/>
      <c r="G22" s="46">
        <v>172</v>
      </c>
      <c r="H22" s="46">
        <v>6</v>
      </c>
      <c r="I22" s="46">
        <v>166</v>
      </c>
      <c r="J22" s="46"/>
      <c r="K22" s="46"/>
      <c r="L22" s="46"/>
      <c r="M22" s="46">
        <v>32</v>
      </c>
      <c r="N22" s="46">
        <v>30</v>
      </c>
      <c r="O22" s="46">
        <v>24</v>
      </c>
      <c r="P22" s="46">
        <v>40</v>
      </c>
      <c r="Q22" s="46">
        <v>30</v>
      </c>
      <c r="R22" s="46">
        <v>16</v>
      </c>
      <c r="T22" s="17">
        <f>SUM(M22:R22)</f>
        <v>172</v>
      </c>
    </row>
    <row r="23" spans="1:20" s="17" customFormat="1" ht="23.1" customHeight="1">
      <c r="A23" s="21" t="s">
        <v>96</v>
      </c>
      <c r="B23" s="22" t="s">
        <v>92</v>
      </c>
      <c r="C23" s="41" t="s">
        <v>91</v>
      </c>
      <c r="D23" s="21">
        <f t="shared" si="2"/>
        <v>96</v>
      </c>
      <c r="E23" s="21">
        <v>32</v>
      </c>
      <c r="F23" s="21"/>
      <c r="G23" s="21">
        <v>64</v>
      </c>
      <c r="H23" s="21">
        <v>64</v>
      </c>
      <c r="I23" s="21"/>
      <c r="J23" s="21"/>
      <c r="K23" s="21"/>
      <c r="L23" s="21"/>
      <c r="M23" s="21">
        <v>64</v>
      </c>
      <c r="N23" s="18"/>
      <c r="O23" s="21"/>
      <c r="P23" s="21"/>
      <c r="Q23" s="21"/>
      <c r="R23" s="21"/>
    </row>
    <row r="24" spans="1:20" s="17" customFormat="1" ht="23.1" customHeight="1">
      <c r="A24" s="21" t="s">
        <v>97</v>
      </c>
      <c r="B24" s="22" t="s">
        <v>52</v>
      </c>
      <c r="C24" s="41" t="s">
        <v>99</v>
      </c>
      <c r="D24" s="21">
        <f t="shared" si="2"/>
        <v>54</v>
      </c>
      <c r="E24" s="21">
        <v>18</v>
      </c>
      <c r="F24" s="21"/>
      <c r="G24" s="21">
        <v>36</v>
      </c>
      <c r="H24" s="21">
        <v>36</v>
      </c>
      <c r="I24" s="21"/>
      <c r="J24" s="21"/>
      <c r="K24" s="21"/>
      <c r="L24" s="21"/>
      <c r="M24" s="21">
        <v>36</v>
      </c>
      <c r="N24" s="18"/>
      <c r="O24" s="21"/>
      <c r="P24" s="21"/>
      <c r="Q24" s="21"/>
      <c r="R24" s="21"/>
    </row>
    <row r="25" spans="1:20" s="17" customFormat="1" ht="31.5">
      <c r="A25" s="3" t="s">
        <v>53</v>
      </c>
      <c r="B25" s="4" t="s">
        <v>54</v>
      </c>
      <c r="C25" s="32" t="s">
        <v>153</v>
      </c>
      <c r="D25" s="14">
        <f>D26+D27</f>
        <v>146</v>
      </c>
      <c r="E25" s="14">
        <f t="shared" ref="E25:R25" si="3">E26+E27</f>
        <v>48</v>
      </c>
      <c r="F25" s="14"/>
      <c r="G25" s="14">
        <f t="shared" si="3"/>
        <v>98</v>
      </c>
      <c r="H25" s="14">
        <f t="shared" si="3"/>
        <v>48</v>
      </c>
      <c r="I25" s="14">
        <f t="shared" si="3"/>
        <v>50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ref="M25" si="4">M26+M27</f>
        <v>62</v>
      </c>
      <c r="N25" s="14">
        <f t="shared" ref="N25" si="5">N26+N27</f>
        <v>36</v>
      </c>
      <c r="O25" s="14">
        <f t="shared" si="3"/>
        <v>0</v>
      </c>
      <c r="P25" s="14">
        <f t="shared" si="3"/>
        <v>0</v>
      </c>
      <c r="Q25" s="14">
        <f t="shared" si="3"/>
        <v>0</v>
      </c>
      <c r="R25" s="14">
        <f t="shared" si="3"/>
        <v>0</v>
      </c>
    </row>
    <row r="26" spans="1:20" s="17" customFormat="1" ht="23.1" customHeight="1">
      <c r="A26" s="46" t="s">
        <v>13</v>
      </c>
      <c r="B26" s="5" t="s">
        <v>55</v>
      </c>
      <c r="C26" s="40" t="s">
        <v>91</v>
      </c>
      <c r="D26" s="15">
        <f>E26+G26</f>
        <v>92</v>
      </c>
      <c r="E26" s="15">
        <v>30</v>
      </c>
      <c r="F26" s="15"/>
      <c r="G26" s="15">
        <v>62</v>
      </c>
      <c r="H26" s="15">
        <v>32</v>
      </c>
      <c r="I26" s="15">
        <v>30</v>
      </c>
      <c r="J26" s="15"/>
      <c r="K26" s="15"/>
      <c r="L26" s="15"/>
      <c r="M26" s="15">
        <v>62</v>
      </c>
      <c r="N26" s="18"/>
      <c r="O26" s="15"/>
      <c r="P26" s="15"/>
      <c r="Q26" s="46"/>
      <c r="R26" s="46"/>
    </row>
    <row r="27" spans="1:20" s="17" customFormat="1" ht="23.1" customHeight="1">
      <c r="A27" s="46" t="s">
        <v>14</v>
      </c>
      <c r="B27" s="5" t="s">
        <v>95</v>
      </c>
      <c r="C27" s="40" t="s">
        <v>99</v>
      </c>
      <c r="D27" s="15">
        <f>E27+G27</f>
        <v>54</v>
      </c>
      <c r="E27" s="15">
        <v>18</v>
      </c>
      <c r="F27" s="15"/>
      <c r="G27" s="15">
        <v>36</v>
      </c>
      <c r="H27" s="15">
        <v>16</v>
      </c>
      <c r="I27" s="15">
        <v>20</v>
      </c>
      <c r="J27" s="15"/>
      <c r="K27" s="15"/>
      <c r="L27" s="15"/>
      <c r="M27" s="18"/>
      <c r="N27" s="15">
        <v>36</v>
      </c>
      <c r="O27" s="18"/>
      <c r="P27" s="15"/>
      <c r="Q27" s="46"/>
      <c r="R27" s="46"/>
    </row>
    <row r="28" spans="1:20" s="17" customFormat="1" ht="23.1" customHeight="1">
      <c r="A28" s="3" t="s">
        <v>16</v>
      </c>
      <c r="B28" s="4" t="s">
        <v>17</v>
      </c>
      <c r="C28" s="32" t="s">
        <v>155</v>
      </c>
      <c r="D28" s="3">
        <f t="shared" ref="D28:R28" si="6">D29+D46</f>
        <v>4516</v>
      </c>
      <c r="E28" s="3">
        <f t="shared" si="6"/>
        <v>1230</v>
      </c>
      <c r="F28" s="3"/>
      <c r="G28" s="3">
        <f t="shared" si="6"/>
        <v>3286</v>
      </c>
      <c r="H28" s="3">
        <f t="shared" si="6"/>
        <v>1642</v>
      </c>
      <c r="I28" s="3">
        <f t="shared" si="6"/>
        <v>804</v>
      </c>
      <c r="J28" s="3">
        <f t="shared" si="6"/>
        <v>12</v>
      </c>
      <c r="K28" s="3">
        <f t="shared" si="6"/>
        <v>0</v>
      </c>
      <c r="L28" s="3">
        <f t="shared" si="6"/>
        <v>0</v>
      </c>
      <c r="M28" s="3">
        <f t="shared" si="6"/>
        <v>302</v>
      </c>
      <c r="N28" s="3">
        <f t="shared" si="6"/>
        <v>732</v>
      </c>
      <c r="O28" s="3">
        <f t="shared" si="6"/>
        <v>528</v>
      </c>
      <c r="P28" s="3">
        <f t="shared" si="6"/>
        <v>736</v>
      </c>
      <c r="Q28" s="3">
        <f t="shared" si="6"/>
        <v>552</v>
      </c>
      <c r="R28" s="3">
        <f t="shared" si="6"/>
        <v>436</v>
      </c>
    </row>
    <row r="29" spans="1:20" s="17" customFormat="1" ht="23.1" customHeight="1">
      <c r="A29" s="6" t="s">
        <v>18</v>
      </c>
      <c r="B29" s="7" t="s">
        <v>19</v>
      </c>
      <c r="C29" s="33" t="s">
        <v>154</v>
      </c>
      <c r="D29" s="6">
        <f>SUM(D31:D45)</f>
        <v>1867</v>
      </c>
      <c r="E29" s="6">
        <f t="shared" ref="E29:R29" si="7">SUM(E31:E45)</f>
        <v>623</v>
      </c>
      <c r="F29" s="6"/>
      <c r="G29" s="6">
        <f t="shared" si="7"/>
        <v>1244</v>
      </c>
      <c r="H29" s="6">
        <f t="shared" si="7"/>
        <v>802</v>
      </c>
      <c r="I29" s="6">
        <f t="shared" si="7"/>
        <v>442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302</v>
      </c>
      <c r="N29" s="6">
        <f t="shared" si="7"/>
        <v>360</v>
      </c>
      <c r="O29" s="6">
        <f t="shared" si="7"/>
        <v>202</v>
      </c>
      <c r="P29" s="6">
        <f t="shared" si="7"/>
        <v>230</v>
      </c>
      <c r="Q29" s="6">
        <f t="shared" si="7"/>
        <v>92</v>
      </c>
      <c r="R29" s="6">
        <f t="shared" si="7"/>
        <v>58</v>
      </c>
    </row>
    <row r="30" spans="1:20" s="77" customFormat="1" ht="23.1" customHeight="1">
      <c r="A30" s="76">
        <v>1</v>
      </c>
      <c r="B30" s="76">
        <v>2</v>
      </c>
      <c r="C30" s="76">
        <v>3</v>
      </c>
      <c r="D30" s="76">
        <v>4</v>
      </c>
      <c r="E30" s="76">
        <v>5</v>
      </c>
      <c r="F30" s="76">
        <v>6</v>
      </c>
      <c r="G30" s="76">
        <v>7</v>
      </c>
      <c r="H30" s="76">
        <v>8</v>
      </c>
      <c r="I30" s="76">
        <v>9</v>
      </c>
      <c r="J30" s="76">
        <v>10</v>
      </c>
      <c r="K30" s="76">
        <v>11</v>
      </c>
      <c r="L30" s="76">
        <v>12</v>
      </c>
      <c r="M30" s="76">
        <v>13</v>
      </c>
      <c r="N30" s="76">
        <v>14</v>
      </c>
      <c r="O30" s="76">
        <v>15</v>
      </c>
      <c r="P30" s="76">
        <v>16</v>
      </c>
      <c r="Q30" s="76">
        <v>17</v>
      </c>
      <c r="R30" s="76">
        <v>18</v>
      </c>
    </row>
    <row r="31" spans="1:20" s="17" customFormat="1" ht="23.1" customHeight="1">
      <c r="A31" s="46" t="s">
        <v>20</v>
      </c>
      <c r="B31" s="5" t="s">
        <v>57</v>
      </c>
      <c r="C31" s="40" t="s">
        <v>93</v>
      </c>
      <c r="D31" s="46">
        <f>E31+G31</f>
        <v>120</v>
      </c>
      <c r="E31" s="46">
        <f>G31/2</f>
        <v>40</v>
      </c>
      <c r="F31" s="47"/>
      <c r="G31" s="46">
        <v>80</v>
      </c>
      <c r="H31" s="46">
        <v>10</v>
      </c>
      <c r="I31" s="46">
        <v>70</v>
      </c>
      <c r="J31" s="46"/>
      <c r="K31" s="46"/>
      <c r="L31" s="46"/>
      <c r="M31" s="8">
        <v>80</v>
      </c>
      <c r="N31" s="18"/>
      <c r="O31" s="46"/>
      <c r="P31" s="46"/>
      <c r="Q31" s="45"/>
      <c r="R31" s="45"/>
    </row>
    <row r="32" spans="1:20" s="17" customFormat="1" ht="23.1" customHeight="1">
      <c r="A32" s="46" t="s">
        <v>21</v>
      </c>
      <c r="B32" s="5" t="s">
        <v>58</v>
      </c>
      <c r="C32" s="40" t="s">
        <v>93</v>
      </c>
      <c r="D32" s="46">
        <f t="shared" ref="D32:D45" si="8">E32+G32</f>
        <v>276</v>
      </c>
      <c r="E32" s="46">
        <f t="shared" ref="E32:E45" si="9">G32/2</f>
        <v>92</v>
      </c>
      <c r="F32" s="47"/>
      <c r="G32" s="46">
        <v>184</v>
      </c>
      <c r="H32" s="46">
        <v>124</v>
      </c>
      <c r="I32" s="46">
        <v>60</v>
      </c>
      <c r="J32" s="46"/>
      <c r="K32" s="46"/>
      <c r="L32" s="46"/>
      <c r="M32" s="46">
        <v>184</v>
      </c>
      <c r="N32" s="46"/>
      <c r="O32" s="46"/>
      <c r="P32" s="46"/>
      <c r="Q32" s="45"/>
      <c r="R32" s="45"/>
    </row>
    <row r="33" spans="1:18" s="17" customFormat="1" ht="23.1" customHeight="1">
      <c r="A33" s="46" t="s">
        <v>22</v>
      </c>
      <c r="B33" s="5" t="s">
        <v>59</v>
      </c>
      <c r="C33" s="40" t="s">
        <v>99</v>
      </c>
      <c r="D33" s="46">
        <f t="shared" si="8"/>
        <v>58</v>
      </c>
      <c r="E33" s="46">
        <v>20</v>
      </c>
      <c r="F33" s="47"/>
      <c r="G33" s="46">
        <v>38</v>
      </c>
      <c r="H33" s="46">
        <v>24</v>
      </c>
      <c r="I33" s="46">
        <v>14</v>
      </c>
      <c r="J33" s="46"/>
      <c r="K33" s="46"/>
      <c r="L33" s="46"/>
      <c r="M33" s="46">
        <v>38</v>
      </c>
      <c r="N33" s="18"/>
      <c r="O33" s="18"/>
      <c r="P33" s="18"/>
      <c r="Q33" s="45"/>
      <c r="R33" s="45"/>
    </row>
    <row r="34" spans="1:18" s="17" customFormat="1" ht="23.1" customHeight="1">
      <c r="A34" s="46" t="s">
        <v>23</v>
      </c>
      <c r="B34" s="5" t="s">
        <v>60</v>
      </c>
      <c r="C34" s="40" t="s">
        <v>91</v>
      </c>
      <c r="D34" s="46">
        <f t="shared" si="8"/>
        <v>114</v>
      </c>
      <c r="E34" s="46">
        <f t="shared" si="9"/>
        <v>38</v>
      </c>
      <c r="F34" s="47"/>
      <c r="G34" s="46">
        <v>76</v>
      </c>
      <c r="H34" s="46">
        <v>52</v>
      </c>
      <c r="I34" s="46">
        <v>24</v>
      </c>
      <c r="J34" s="46"/>
      <c r="K34" s="46"/>
      <c r="L34" s="46"/>
      <c r="M34" s="18"/>
      <c r="N34" s="46">
        <v>76</v>
      </c>
      <c r="O34" s="18"/>
      <c r="P34" s="18"/>
      <c r="Q34" s="45"/>
      <c r="R34" s="45"/>
    </row>
    <row r="35" spans="1:18" s="17" customFormat="1" ht="23.1" customHeight="1">
      <c r="A35" s="46" t="s">
        <v>24</v>
      </c>
      <c r="B35" s="5" t="s">
        <v>61</v>
      </c>
      <c r="C35" s="40" t="s">
        <v>93</v>
      </c>
      <c r="D35" s="46">
        <f t="shared" si="8"/>
        <v>171</v>
      </c>
      <c r="E35" s="46">
        <f t="shared" si="9"/>
        <v>57</v>
      </c>
      <c r="F35" s="47"/>
      <c r="G35" s="46">
        <v>114</v>
      </c>
      <c r="H35" s="46">
        <v>84</v>
      </c>
      <c r="I35" s="46">
        <v>30</v>
      </c>
      <c r="J35" s="46"/>
      <c r="K35" s="46"/>
      <c r="L35" s="46"/>
      <c r="M35" s="18"/>
      <c r="N35" s="46">
        <v>114</v>
      </c>
      <c r="O35" s="18"/>
      <c r="P35" s="18"/>
      <c r="Q35" s="45"/>
      <c r="R35" s="45"/>
    </row>
    <row r="36" spans="1:18" s="17" customFormat="1" ht="36.75" customHeight="1">
      <c r="A36" s="46" t="s">
        <v>25</v>
      </c>
      <c r="B36" s="5" t="s">
        <v>62</v>
      </c>
      <c r="C36" s="40" t="s">
        <v>91</v>
      </c>
      <c r="D36" s="46">
        <f t="shared" si="8"/>
        <v>129</v>
      </c>
      <c r="E36" s="46">
        <f t="shared" si="9"/>
        <v>43</v>
      </c>
      <c r="F36" s="47"/>
      <c r="G36" s="46">
        <v>86</v>
      </c>
      <c r="H36" s="46">
        <v>56</v>
      </c>
      <c r="I36" s="46">
        <v>30</v>
      </c>
      <c r="J36" s="46"/>
      <c r="K36" s="46"/>
      <c r="L36" s="46"/>
      <c r="M36" s="46"/>
      <c r="N36" s="18"/>
      <c r="O36" s="46">
        <v>86</v>
      </c>
      <c r="P36" s="18"/>
      <c r="Q36" s="18"/>
      <c r="R36" s="18"/>
    </row>
    <row r="37" spans="1:18" s="17" customFormat="1" ht="23.1" customHeight="1">
      <c r="A37" s="46" t="s">
        <v>26</v>
      </c>
      <c r="B37" s="5" t="s">
        <v>63</v>
      </c>
      <c r="C37" s="40" t="s">
        <v>91</v>
      </c>
      <c r="D37" s="46">
        <f t="shared" si="8"/>
        <v>114</v>
      </c>
      <c r="E37" s="46">
        <f t="shared" si="9"/>
        <v>38</v>
      </c>
      <c r="F37" s="47"/>
      <c r="G37" s="46">
        <v>76</v>
      </c>
      <c r="H37" s="46">
        <v>56</v>
      </c>
      <c r="I37" s="46">
        <v>20</v>
      </c>
      <c r="J37" s="46"/>
      <c r="K37" s="46"/>
      <c r="L37" s="46"/>
      <c r="M37" s="46"/>
      <c r="N37" s="18"/>
      <c r="O37" s="18"/>
      <c r="P37" s="46">
        <v>76</v>
      </c>
      <c r="Q37" s="18"/>
      <c r="R37" s="18"/>
    </row>
    <row r="38" spans="1:18" s="17" customFormat="1" ht="23.1" customHeight="1">
      <c r="A38" s="46" t="s">
        <v>27</v>
      </c>
      <c r="B38" s="5" t="s">
        <v>64</v>
      </c>
      <c r="C38" s="40" t="s">
        <v>91</v>
      </c>
      <c r="D38" s="46">
        <f t="shared" si="8"/>
        <v>87</v>
      </c>
      <c r="E38" s="46">
        <f t="shared" si="9"/>
        <v>29</v>
      </c>
      <c r="F38" s="47"/>
      <c r="G38" s="46">
        <v>58</v>
      </c>
      <c r="H38" s="46">
        <v>50</v>
      </c>
      <c r="I38" s="46">
        <v>8</v>
      </c>
      <c r="J38" s="46"/>
      <c r="K38" s="46"/>
      <c r="L38" s="46"/>
      <c r="M38" s="46"/>
      <c r="N38" s="46"/>
      <c r="O38" s="18"/>
      <c r="P38" s="18"/>
      <c r="Q38" s="18"/>
      <c r="R38" s="46">
        <v>58</v>
      </c>
    </row>
    <row r="39" spans="1:18" s="17" customFormat="1" ht="23.1" customHeight="1">
      <c r="A39" s="46" t="s">
        <v>28</v>
      </c>
      <c r="B39" s="5" t="s">
        <v>65</v>
      </c>
      <c r="C39" s="40" t="s">
        <v>99</v>
      </c>
      <c r="D39" s="46">
        <f t="shared" si="8"/>
        <v>66</v>
      </c>
      <c r="E39" s="46">
        <f t="shared" si="9"/>
        <v>22</v>
      </c>
      <c r="F39" s="47"/>
      <c r="G39" s="46">
        <v>44</v>
      </c>
      <c r="H39" s="46">
        <v>34</v>
      </c>
      <c r="I39" s="46">
        <v>10</v>
      </c>
      <c r="J39" s="46"/>
      <c r="K39" s="46"/>
      <c r="L39" s="46"/>
      <c r="M39" s="18"/>
      <c r="N39" s="18"/>
      <c r="O39" s="18"/>
      <c r="P39" s="46"/>
      <c r="Q39" s="46">
        <v>44</v>
      </c>
      <c r="R39" s="18"/>
    </row>
    <row r="40" spans="1:18" s="17" customFormat="1" ht="23.1" customHeight="1">
      <c r="A40" s="46" t="s">
        <v>29</v>
      </c>
      <c r="B40" s="5" t="s">
        <v>66</v>
      </c>
      <c r="C40" s="40" t="s">
        <v>91</v>
      </c>
      <c r="D40" s="46">
        <f t="shared" si="8"/>
        <v>102</v>
      </c>
      <c r="E40" s="46">
        <f t="shared" si="9"/>
        <v>34</v>
      </c>
      <c r="F40" s="47"/>
      <c r="G40" s="46">
        <f t="shared" ref="G40:G42" si="10">SUM(H40:J40)</f>
        <v>68</v>
      </c>
      <c r="H40" s="46">
        <v>20</v>
      </c>
      <c r="I40" s="46">
        <v>48</v>
      </c>
      <c r="J40" s="46"/>
      <c r="K40" s="46"/>
      <c r="L40" s="46"/>
      <c r="M40" s="46"/>
      <c r="N40" s="46"/>
      <c r="O40" s="18"/>
      <c r="P40" s="46">
        <v>68</v>
      </c>
      <c r="Q40" s="46"/>
      <c r="R40" s="46"/>
    </row>
    <row r="41" spans="1:18" s="17" customFormat="1" ht="23.1" customHeight="1">
      <c r="A41" s="21" t="s">
        <v>100</v>
      </c>
      <c r="B41" s="22" t="s">
        <v>74</v>
      </c>
      <c r="C41" s="41" t="s">
        <v>93</v>
      </c>
      <c r="D41" s="21">
        <f t="shared" si="8"/>
        <v>105</v>
      </c>
      <c r="E41" s="21">
        <f t="shared" si="9"/>
        <v>35</v>
      </c>
      <c r="F41" s="21"/>
      <c r="G41" s="21">
        <v>70</v>
      </c>
      <c r="H41" s="21">
        <v>50</v>
      </c>
      <c r="I41" s="21">
        <v>20</v>
      </c>
      <c r="J41" s="21"/>
      <c r="K41" s="21"/>
      <c r="L41" s="21"/>
      <c r="M41" s="18"/>
      <c r="N41" s="21">
        <v>70</v>
      </c>
      <c r="O41" s="23"/>
      <c r="P41" s="23"/>
      <c r="Q41" s="21"/>
      <c r="R41" s="21"/>
    </row>
    <row r="42" spans="1:18" s="17" customFormat="1" ht="23.1" customHeight="1">
      <c r="A42" s="21" t="s">
        <v>111</v>
      </c>
      <c r="B42" s="22" t="s">
        <v>67</v>
      </c>
      <c r="C42" s="41" t="s">
        <v>93</v>
      </c>
      <c r="D42" s="21">
        <f t="shared" si="8"/>
        <v>150</v>
      </c>
      <c r="E42" s="21">
        <f t="shared" si="9"/>
        <v>50</v>
      </c>
      <c r="F42" s="21"/>
      <c r="G42" s="21">
        <f t="shared" si="10"/>
        <v>100</v>
      </c>
      <c r="H42" s="21">
        <v>60</v>
      </c>
      <c r="I42" s="21">
        <v>40</v>
      </c>
      <c r="J42" s="21"/>
      <c r="K42" s="21"/>
      <c r="L42" s="21"/>
      <c r="M42" s="18"/>
      <c r="N42" s="25">
        <v>100</v>
      </c>
      <c r="O42" s="21"/>
      <c r="P42" s="21"/>
      <c r="Q42" s="21"/>
      <c r="R42" s="24"/>
    </row>
    <row r="43" spans="1:18" s="17" customFormat="1" ht="23.1" customHeight="1">
      <c r="A43" s="21" t="s">
        <v>101</v>
      </c>
      <c r="B43" s="22" t="s">
        <v>87</v>
      </c>
      <c r="C43" s="41" t="s">
        <v>99</v>
      </c>
      <c r="D43" s="21">
        <f>E43+G43</f>
        <v>54</v>
      </c>
      <c r="E43" s="21">
        <f>G43/2</f>
        <v>18</v>
      </c>
      <c r="F43" s="21"/>
      <c r="G43" s="21">
        <v>36</v>
      </c>
      <c r="H43" s="21">
        <v>26</v>
      </c>
      <c r="I43" s="21">
        <v>10</v>
      </c>
      <c r="J43" s="21"/>
      <c r="K43" s="21"/>
      <c r="L43" s="21"/>
      <c r="M43" s="18"/>
      <c r="N43" s="18"/>
      <c r="O43" s="26">
        <v>36</v>
      </c>
      <c r="P43" s="23"/>
      <c r="Q43" s="25"/>
      <c r="R43" s="21"/>
    </row>
    <row r="44" spans="1:18" s="17" customFormat="1" ht="23.1" customHeight="1">
      <c r="A44" s="21" t="s">
        <v>102</v>
      </c>
      <c r="B44" s="22" t="s">
        <v>136</v>
      </c>
      <c r="C44" s="41" t="s">
        <v>131</v>
      </c>
      <c r="D44" s="21">
        <f>E44+G44</f>
        <v>249</v>
      </c>
      <c r="E44" s="21">
        <f>G44/2</f>
        <v>83</v>
      </c>
      <c r="F44" s="21"/>
      <c r="G44" s="21">
        <v>166</v>
      </c>
      <c r="H44" s="21">
        <v>126</v>
      </c>
      <c r="I44" s="21">
        <v>40</v>
      </c>
      <c r="J44" s="21"/>
      <c r="K44" s="21"/>
      <c r="L44" s="21"/>
      <c r="M44" s="21"/>
      <c r="N44" s="25"/>
      <c r="O44" s="21">
        <v>80</v>
      </c>
      <c r="P44" s="21">
        <v>86</v>
      </c>
      <c r="Q44" s="23"/>
      <c r="R44" s="25"/>
    </row>
    <row r="45" spans="1:18" s="17" customFormat="1" ht="23.1" customHeight="1">
      <c r="A45" s="21" t="s">
        <v>126</v>
      </c>
      <c r="B45" s="22" t="s">
        <v>108</v>
      </c>
      <c r="C45" s="41" t="s">
        <v>91</v>
      </c>
      <c r="D45" s="21">
        <f t="shared" si="8"/>
        <v>72</v>
      </c>
      <c r="E45" s="21">
        <f t="shared" si="9"/>
        <v>24</v>
      </c>
      <c r="F45" s="21"/>
      <c r="G45" s="21">
        <v>48</v>
      </c>
      <c r="H45" s="21">
        <v>30</v>
      </c>
      <c r="I45" s="21">
        <v>18</v>
      </c>
      <c r="J45" s="21"/>
      <c r="K45" s="21"/>
      <c r="L45" s="21"/>
      <c r="M45" s="21"/>
      <c r="N45" s="21"/>
      <c r="O45" s="21"/>
      <c r="P45" s="23"/>
      <c r="Q45" s="21">
        <v>48</v>
      </c>
      <c r="R45" s="18"/>
    </row>
    <row r="46" spans="1:18" s="17" customFormat="1" ht="23.1" customHeight="1">
      <c r="A46" s="6" t="s">
        <v>30</v>
      </c>
      <c r="B46" s="7" t="s">
        <v>31</v>
      </c>
      <c r="C46" s="33" t="s">
        <v>156</v>
      </c>
      <c r="D46" s="6">
        <f t="shared" ref="D46:R46" si="11">D47+D55+D58+D62</f>
        <v>2649</v>
      </c>
      <c r="E46" s="6">
        <f t="shared" si="11"/>
        <v>607</v>
      </c>
      <c r="F46" s="6"/>
      <c r="G46" s="6">
        <f t="shared" si="11"/>
        <v>2042</v>
      </c>
      <c r="H46" s="6">
        <f t="shared" si="11"/>
        <v>840</v>
      </c>
      <c r="I46" s="6">
        <f t="shared" si="11"/>
        <v>362</v>
      </c>
      <c r="J46" s="6">
        <f t="shared" si="11"/>
        <v>12</v>
      </c>
      <c r="K46" s="6">
        <f t="shared" si="11"/>
        <v>0</v>
      </c>
      <c r="L46" s="6">
        <f t="shared" si="11"/>
        <v>0</v>
      </c>
      <c r="M46" s="6">
        <f t="shared" si="11"/>
        <v>0</v>
      </c>
      <c r="N46" s="6">
        <f t="shared" si="11"/>
        <v>372</v>
      </c>
      <c r="O46" s="6">
        <f t="shared" si="11"/>
        <v>326</v>
      </c>
      <c r="P46" s="6">
        <f t="shared" si="11"/>
        <v>506</v>
      </c>
      <c r="Q46" s="6">
        <f t="shared" si="11"/>
        <v>460</v>
      </c>
      <c r="R46" s="6">
        <f t="shared" si="11"/>
        <v>378</v>
      </c>
    </row>
    <row r="47" spans="1:18" s="17" customFormat="1" ht="50.25" customHeight="1">
      <c r="A47" s="9" t="s">
        <v>32</v>
      </c>
      <c r="B47" s="10" t="s">
        <v>68</v>
      </c>
      <c r="C47" s="34" t="s">
        <v>103</v>
      </c>
      <c r="D47" s="9">
        <f>SUM(D48:D54)</f>
        <v>1635</v>
      </c>
      <c r="E47" s="9">
        <f t="shared" ref="E47:R47" si="12">SUM(E48:E54)</f>
        <v>485</v>
      </c>
      <c r="F47" s="9"/>
      <c r="G47" s="9">
        <f t="shared" si="12"/>
        <v>1150</v>
      </c>
      <c r="H47" s="9">
        <f t="shared" si="12"/>
        <v>674</v>
      </c>
      <c r="I47" s="9">
        <f t="shared" si="12"/>
        <v>290</v>
      </c>
      <c r="J47" s="9">
        <f t="shared" si="12"/>
        <v>6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84</v>
      </c>
      <c r="O47" s="9">
        <f t="shared" si="12"/>
        <v>182</v>
      </c>
      <c r="P47" s="9">
        <f t="shared" si="12"/>
        <v>218</v>
      </c>
      <c r="Q47" s="9">
        <f t="shared" si="12"/>
        <v>288</v>
      </c>
      <c r="R47" s="9">
        <f t="shared" si="12"/>
        <v>378</v>
      </c>
    </row>
    <row r="48" spans="1:18" s="17" customFormat="1" ht="23.1" customHeight="1">
      <c r="A48" s="46" t="s">
        <v>33</v>
      </c>
      <c r="B48" s="5" t="s">
        <v>69</v>
      </c>
      <c r="C48" s="40" t="s">
        <v>90</v>
      </c>
      <c r="D48" s="46">
        <f>E48+G48</f>
        <v>249</v>
      </c>
      <c r="E48" s="46">
        <f>G48/2</f>
        <v>83</v>
      </c>
      <c r="F48" s="47"/>
      <c r="G48" s="46">
        <v>166</v>
      </c>
      <c r="H48" s="46">
        <v>116</v>
      </c>
      <c r="I48" s="46">
        <v>50</v>
      </c>
      <c r="J48" s="46"/>
      <c r="K48" s="46"/>
      <c r="L48" s="46"/>
      <c r="M48" s="8"/>
      <c r="N48" s="8">
        <v>84</v>
      </c>
      <c r="O48" s="46">
        <v>82</v>
      </c>
      <c r="P48" s="8"/>
      <c r="Q48" s="46"/>
      <c r="R48" s="45"/>
    </row>
    <row r="49" spans="1:18" s="17" customFormat="1" ht="51" customHeight="1">
      <c r="A49" s="46" t="s">
        <v>34</v>
      </c>
      <c r="B49" s="5" t="s">
        <v>70</v>
      </c>
      <c r="C49" s="40" t="s">
        <v>90</v>
      </c>
      <c r="D49" s="46">
        <f t="shared" ref="D49:D52" si="13">E49+G49</f>
        <v>255</v>
      </c>
      <c r="E49" s="46">
        <f t="shared" ref="E49:E52" si="14">G49/2</f>
        <v>85</v>
      </c>
      <c r="F49" s="47"/>
      <c r="G49" s="46">
        <v>170</v>
      </c>
      <c r="H49" s="46">
        <v>120</v>
      </c>
      <c r="I49" s="46">
        <v>50</v>
      </c>
      <c r="J49" s="8"/>
      <c r="K49" s="46"/>
      <c r="L49" s="46"/>
      <c r="M49" s="46"/>
      <c r="N49" s="8"/>
      <c r="O49" s="18"/>
      <c r="P49" s="18"/>
      <c r="Q49" s="8">
        <v>70</v>
      </c>
      <c r="R49" s="8">
        <v>100</v>
      </c>
    </row>
    <row r="50" spans="1:18" s="17" customFormat="1" ht="34.5" customHeight="1">
      <c r="A50" s="46" t="s">
        <v>35</v>
      </c>
      <c r="B50" s="5" t="s">
        <v>86</v>
      </c>
      <c r="C50" s="40" t="s">
        <v>132</v>
      </c>
      <c r="D50" s="46">
        <f t="shared" si="13"/>
        <v>330</v>
      </c>
      <c r="E50" s="46">
        <f t="shared" si="14"/>
        <v>110</v>
      </c>
      <c r="F50" s="47"/>
      <c r="G50" s="46">
        <v>220</v>
      </c>
      <c r="H50" s="46">
        <v>144</v>
      </c>
      <c r="I50" s="46">
        <v>70</v>
      </c>
      <c r="J50" s="46">
        <v>6</v>
      </c>
      <c r="K50" s="46"/>
      <c r="L50" s="46"/>
      <c r="M50" s="46"/>
      <c r="N50" s="8"/>
      <c r="O50" s="8">
        <v>100</v>
      </c>
      <c r="P50" s="46">
        <v>120</v>
      </c>
      <c r="Q50" s="8"/>
      <c r="R50" s="45"/>
    </row>
    <row r="51" spans="1:18" s="17" customFormat="1" ht="48" customHeight="1">
      <c r="A51" s="46" t="s">
        <v>71</v>
      </c>
      <c r="B51" s="5" t="s">
        <v>72</v>
      </c>
      <c r="C51" s="40" t="s">
        <v>151</v>
      </c>
      <c r="D51" s="46">
        <f t="shared" si="13"/>
        <v>453</v>
      </c>
      <c r="E51" s="46">
        <f t="shared" si="14"/>
        <v>151</v>
      </c>
      <c r="F51" s="47"/>
      <c r="G51" s="46">
        <v>302</v>
      </c>
      <c r="H51" s="46">
        <v>212</v>
      </c>
      <c r="I51" s="46">
        <v>90</v>
      </c>
      <c r="J51" s="46"/>
      <c r="K51" s="46"/>
      <c r="L51" s="46"/>
      <c r="M51" s="46"/>
      <c r="N51" s="46"/>
      <c r="O51" s="8"/>
      <c r="P51" s="46">
        <v>98</v>
      </c>
      <c r="Q51" s="8">
        <v>106</v>
      </c>
      <c r="R51" s="8">
        <v>98</v>
      </c>
    </row>
    <row r="52" spans="1:18" s="17" customFormat="1" ht="23.1" customHeight="1">
      <c r="A52" s="42" t="s">
        <v>112</v>
      </c>
      <c r="B52" s="43" t="s">
        <v>135</v>
      </c>
      <c r="C52" s="44" t="s">
        <v>91</v>
      </c>
      <c r="D52" s="42">
        <f t="shared" si="13"/>
        <v>168</v>
      </c>
      <c r="E52" s="42">
        <f t="shared" si="14"/>
        <v>56</v>
      </c>
      <c r="F52" s="42"/>
      <c r="G52" s="42">
        <v>112</v>
      </c>
      <c r="H52" s="42">
        <v>82</v>
      </c>
      <c r="I52" s="42">
        <v>30</v>
      </c>
      <c r="J52" s="42"/>
      <c r="K52" s="42"/>
      <c r="L52" s="42"/>
      <c r="M52" s="42"/>
      <c r="N52" s="42"/>
      <c r="O52" s="26"/>
      <c r="P52" s="42"/>
      <c r="Q52" s="26">
        <v>112</v>
      </c>
      <c r="R52" s="26"/>
    </row>
    <row r="53" spans="1:18" s="17" customFormat="1" ht="23.1" customHeight="1">
      <c r="A53" s="37" t="s">
        <v>149</v>
      </c>
      <c r="B53" s="38" t="s">
        <v>150</v>
      </c>
      <c r="C53" s="40" t="s">
        <v>91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9"/>
      <c r="O53" s="39"/>
      <c r="P53" s="39"/>
      <c r="Q53" s="39"/>
      <c r="R53" s="8">
        <v>72</v>
      </c>
    </row>
    <row r="54" spans="1:18" s="17" customFormat="1" ht="23.1" customHeight="1">
      <c r="A54" s="46" t="s">
        <v>83</v>
      </c>
      <c r="B54" s="5" t="s">
        <v>84</v>
      </c>
      <c r="C54" s="40" t="s">
        <v>91</v>
      </c>
      <c r="D54" s="46">
        <v>180</v>
      </c>
      <c r="E54" s="46"/>
      <c r="F54" s="47"/>
      <c r="G54" s="46">
        <v>180</v>
      </c>
      <c r="H54" s="46" t="s">
        <v>56</v>
      </c>
      <c r="I54" s="46"/>
      <c r="J54" s="46"/>
      <c r="K54" s="46"/>
      <c r="L54" s="46"/>
      <c r="M54" s="46"/>
      <c r="N54" s="46"/>
      <c r="O54" s="46"/>
      <c r="P54" s="8"/>
      <c r="Q54" s="18"/>
      <c r="R54" s="46">
        <v>108</v>
      </c>
    </row>
    <row r="55" spans="1:18" s="17" customFormat="1" ht="37.5" customHeight="1">
      <c r="A55" s="9" t="s">
        <v>36</v>
      </c>
      <c r="B55" s="10" t="s">
        <v>73</v>
      </c>
      <c r="C55" s="34" t="s">
        <v>103</v>
      </c>
      <c r="D55" s="9">
        <f t="shared" ref="D55:R55" si="15">SUM(D56:D57)</f>
        <v>360</v>
      </c>
      <c r="E55" s="9">
        <f t="shared" si="15"/>
        <v>72</v>
      </c>
      <c r="F55" s="9"/>
      <c r="G55" s="9">
        <f t="shared" si="15"/>
        <v>288</v>
      </c>
      <c r="H55" s="9">
        <f t="shared" si="15"/>
        <v>96</v>
      </c>
      <c r="I55" s="9">
        <f t="shared" si="15"/>
        <v>48</v>
      </c>
      <c r="J55" s="9">
        <f t="shared" si="15"/>
        <v>0</v>
      </c>
      <c r="K55" s="9">
        <f t="shared" si="15"/>
        <v>0</v>
      </c>
      <c r="L55" s="9">
        <f t="shared" si="15"/>
        <v>0</v>
      </c>
      <c r="M55" s="9">
        <f t="shared" si="15"/>
        <v>0</v>
      </c>
      <c r="N55" s="9">
        <f t="shared" si="15"/>
        <v>0</v>
      </c>
      <c r="O55" s="9">
        <f t="shared" si="15"/>
        <v>0</v>
      </c>
      <c r="P55" s="9">
        <f t="shared" si="15"/>
        <v>288</v>
      </c>
      <c r="Q55" s="9">
        <f t="shared" si="15"/>
        <v>0</v>
      </c>
      <c r="R55" s="9">
        <f t="shared" si="15"/>
        <v>0</v>
      </c>
    </row>
    <row r="56" spans="1:18" s="17" customFormat="1" ht="36.75" customHeight="1">
      <c r="A56" s="46" t="s">
        <v>37</v>
      </c>
      <c r="B56" s="5" t="s">
        <v>75</v>
      </c>
      <c r="C56" s="40" t="s">
        <v>91</v>
      </c>
      <c r="D56" s="46">
        <f>E56+G56</f>
        <v>216</v>
      </c>
      <c r="E56" s="46">
        <f>G56/2</f>
        <v>72</v>
      </c>
      <c r="F56" s="47"/>
      <c r="G56" s="46">
        <v>144</v>
      </c>
      <c r="H56" s="46">
        <v>96</v>
      </c>
      <c r="I56" s="46">
        <v>48</v>
      </c>
      <c r="J56" s="46"/>
      <c r="K56" s="46"/>
      <c r="L56" s="46"/>
      <c r="M56" s="46"/>
      <c r="N56" s="46"/>
      <c r="O56" s="18"/>
      <c r="P56" s="8">
        <v>144</v>
      </c>
      <c r="Q56" s="18"/>
      <c r="R56" s="18"/>
    </row>
    <row r="57" spans="1:18" s="17" customFormat="1" ht="23.1" customHeight="1">
      <c r="A57" s="46" t="s">
        <v>38</v>
      </c>
      <c r="B57" s="5" t="s">
        <v>84</v>
      </c>
      <c r="C57" s="40" t="s">
        <v>91</v>
      </c>
      <c r="D57" s="46">
        <v>144</v>
      </c>
      <c r="E57" s="46" t="s">
        <v>56</v>
      </c>
      <c r="F57" s="47"/>
      <c r="G57" s="46">
        <v>144</v>
      </c>
      <c r="H57" s="46" t="s">
        <v>56</v>
      </c>
      <c r="I57" s="46"/>
      <c r="J57" s="46"/>
      <c r="K57" s="46"/>
      <c r="L57" s="46"/>
      <c r="M57" s="46"/>
      <c r="N57" s="46"/>
      <c r="O57" s="18"/>
      <c r="P57" s="8">
        <v>144</v>
      </c>
      <c r="Q57" s="18"/>
      <c r="R57" s="18"/>
    </row>
    <row r="58" spans="1:18" s="17" customFormat="1" ht="38.25" customHeight="1">
      <c r="A58" s="9" t="s">
        <v>76</v>
      </c>
      <c r="B58" s="10" t="s">
        <v>77</v>
      </c>
      <c r="C58" s="34" t="s">
        <v>104</v>
      </c>
      <c r="D58" s="9">
        <f>SUM(D59,D61)</f>
        <v>222</v>
      </c>
      <c r="E58" s="9">
        <f t="shared" ref="E58:R58" si="16">SUM(E59,E61)</f>
        <v>50</v>
      </c>
      <c r="F58" s="9"/>
      <c r="G58" s="9">
        <f t="shared" si="16"/>
        <v>172</v>
      </c>
      <c r="H58" s="9">
        <f t="shared" si="16"/>
        <v>70</v>
      </c>
      <c r="I58" s="9">
        <f t="shared" si="16"/>
        <v>24</v>
      </c>
      <c r="J58" s="9">
        <f t="shared" si="16"/>
        <v>6</v>
      </c>
      <c r="K58" s="9"/>
      <c r="L58" s="9"/>
      <c r="M58" s="9"/>
      <c r="N58" s="9"/>
      <c r="O58" s="9"/>
      <c r="P58" s="9"/>
      <c r="Q58" s="9">
        <f t="shared" si="16"/>
        <v>172</v>
      </c>
      <c r="R58" s="9"/>
    </row>
    <row r="59" spans="1:18" s="17" customFormat="1" ht="34.5" customHeight="1">
      <c r="A59" s="46" t="s">
        <v>78</v>
      </c>
      <c r="B59" s="5" t="s">
        <v>79</v>
      </c>
      <c r="C59" s="40" t="s">
        <v>91</v>
      </c>
      <c r="D59" s="46">
        <v>150</v>
      </c>
      <c r="E59" s="46">
        <f>D59-G59</f>
        <v>50</v>
      </c>
      <c r="F59" s="47"/>
      <c r="G59" s="46">
        <v>100</v>
      </c>
      <c r="H59" s="46">
        <v>70</v>
      </c>
      <c r="I59" s="46">
        <v>24</v>
      </c>
      <c r="J59" s="46">
        <v>6</v>
      </c>
      <c r="K59" s="46"/>
      <c r="L59" s="46"/>
      <c r="M59" s="46"/>
      <c r="N59" s="46"/>
      <c r="O59" s="46"/>
      <c r="P59" s="18"/>
      <c r="Q59" s="8">
        <v>100</v>
      </c>
      <c r="R59" s="8"/>
    </row>
    <row r="60" spans="1:18" s="17" customFormat="1" ht="22.5" customHeight="1">
      <c r="A60" s="49">
        <v>1</v>
      </c>
      <c r="B60" s="49">
        <v>2</v>
      </c>
      <c r="C60" s="49">
        <v>3</v>
      </c>
      <c r="D60" s="49">
        <v>4</v>
      </c>
      <c r="E60" s="49">
        <v>5</v>
      </c>
      <c r="F60" s="49">
        <v>6</v>
      </c>
      <c r="G60" s="49">
        <v>7</v>
      </c>
      <c r="H60" s="49">
        <v>8</v>
      </c>
      <c r="I60" s="49">
        <v>9</v>
      </c>
      <c r="J60" s="49">
        <v>10</v>
      </c>
      <c r="K60" s="49">
        <v>11</v>
      </c>
      <c r="L60" s="49">
        <v>12</v>
      </c>
      <c r="M60" s="49">
        <v>13</v>
      </c>
      <c r="N60" s="49">
        <v>14</v>
      </c>
      <c r="O60" s="49">
        <v>15</v>
      </c>
      <c r="P60" s="49">
        <v>16</v>
      </c>
      <c r="Q60" s="49">
        <v>17</v>
      </c>
      <c r="R60" s="49">
        <v>18</v>
      </c>
    </row>
    <row r="61" spans="1:18" s="17" customFormat="1" ht="23.1" customHeight="1">
      <c r="A61" s="8" t="s">
        <v>130</v>
      </c>
      <c r="B61" s="5" t="s">
        <v>84</v>
      </c>
      <c r="C61" s="40" t="s">
        <v>91</v>
      </c>
      <c r="D61" s="8">
        <v>72</v>
      </c>
      <c r="E61" s="8"/>
      <c r="F61" s="8"/>
      <c r="G61" s="8">
        <v>72</v>
      </c>
      <c r="H61" s="18"/>
      <c r="I61" s="18"/>
      <c r="J61" s="18"/>
      <c r="K61" s="18"/>
      <c r="L61" s="18"/>
      <c r="M61" s="18"/>
      <c r="N61" s="18"/>
      <c r="O61" s="18"/>
      <c r="P61" s="18"/>
      <c r="Q61" s="8">
        <v>72</v>
      </c>
      <c r="R61" s="8"/>
    </row>
    <row r="62" spans="1:18" s="17" customFormat="1" ht="43.5" customHeight="1">
      <c r="A62" s="9" t="s">
        <v>80</v>
      </c>
      <c r="B62" s="10" t="s">
        <v>81</v>
      </c>
      <c r="C62" s="34" t="s">
        <v>104</v>
      </c>
      <c r="D62" s="9">
        <f>D63</f>
        <v>432</v>
      </c>
      <c r="E62" s="9"/>
      <c r="F62" s="9"/>
      <c r="G62" s="9">
        <f t="shared" ref="G62" si="17">G63</f>
        <v>432</v>
      </c>
      <c r="H62" s="9"/>
      <c r="I62" s="9"/>
      <c r="J62" s="9"/>
      <c r="K62" s="9"/>
      <c r="L62" s="9"/>
      <c r="M62" s="9"/>
      <c r="N62" s="9">
        <f t="shared" ref="N62" si="18">N63</f>
        <v>288</v>
      </c>
      <c r="O62" s="9">
        <f t="shared" ref="O62" si="19">O63</f>
        <v>144</v>
      </c>
      <c r="P62" s="9"/>
      <c r="Q62" s="9"/>
      <c r="R62" s="9"/>
    </row>
    <row r="63" spans="1:18" s="17" customFormat="1" ht="23.1" customHeight="1">
      <c r="A63" s="46" t="s">
        <v>107</v>
      </c>
      <c r="B63" s="5" t="s">
        <v>150</v>
      </c>
      <c r="C63" s="40" t="s">
        <v>127</v>
      </c>
      <c r="D63" s="46">
        <v>432</v>
      </c>
      <c r="E63" s="46"/>
      <c r="F63" s="47"/>
      <c r="G63" s="46">
        <v>432</v>
      </c>
      <c r="H63" s="45" t="s">
        <v>56</v>
      </c>
      <c r="I63" s="46"/>
      <c r="J63" s="45"/>
      <c r="K63" s="45"/>
      <c r="L63" s="45"/>
      <c r="M63" s="46"/>
      <c r="N63" s="8">
        <v>288</v>
      </c>
      <c r="O63" s="8">
        <v>144</v>
      </c>
      <c r="P63" s="46"/>
      <c r="Q63" s="45"/>
      <c r="R63" s="45"/>
    </row>
    <row r="64" spans="1:18" s="17" customFormat="1" ht="23.1" customHeight="1">
      <c r="A64" s="73"/>
      <c r="B64" s="73" t="s">
        <v>39</v>
      </c>
      <c r="C64" s="74" t="s">
        <v>157</v>
      </c>
      <c r="D64" s="75">
        <f t="shared" ref="D64:R64" si="20">D28+D25+D18+D7</f>
        <v>7578</v>
      </c>
      <c r="E64" s="75">
        <f t="shared" si="20"/>
        <v>2250</v>
      </c>
      <c r="F64" s="75">
        <v>39</v>
      </c>
      <c r="G64" s="75">
        <f t="shared" si="20"/>
        <v>5328</v>
      </c>
      <c r="H64" s="75">
        <f t="shared" si="20"/>
        <v>2836</v>
      </c>
      <c r="I64" s="75">
        <f t="shared" si="20"/>
        <v>1652</v>
      </c>
      <c r="J64" s="75">
        <f t="shared" si="20"/>
        <v>12</v>
      </c>
      <c r="K64" s="75">
        <f t="shared" si="20"/>
        <v>612</v>
      </c>
      <c r="L64" s="75">
        <f t="shared" si="20"/>
        <v>792</v>
      </c>
      <c r="M64" s="75">
        <f t="shared" si="20"/>
        <v>576</v>
      </c>
      <c r="N64" s="75">
        <f t="shared" si="20"/>
        <v>828</v>
      </c>
      <c r="O64" s="75">
        <f t="shared" si="20"/>
        <v>576</v>
      </c>
      <c r="P64" s="75">
        <f t="shared" si="20"/>
        <v>864</v>
      </c>
      <c r="Q64" s="75">
        <f t="shared" si="20"/>
        <v>612</v>
      </c>
      <c r="R64" s="75">
        <f t="shared" si="20"/>
        <v>468</v>
      </c>
    </row>
    <row r="65" spans="1:23" s="17" customFormat="1" ht="23.1" customHeight="1">
      <c r="A65" s="45" t="s">
        <v>82</v>
      </c>
      <c r="B65" s="19" t="s">
        <v>40</v>
      </c>
      <c r="C65" s="31"/>
      <c r="D65" s="46"/>
      <c r="E65" s="46"/>
      <c r="F65" s="47"/>
      <c r="G65" s="46" t="s">
        <v>56</v>
      </c>
      <c r="H65" s="46"/>
      <c r="I65" s="46"/>
      <c r="J65" s="46"/>
      <c r="K65" s="46"/>
      <c r="L65" s="46"/>
      <c r="M65" s="46"/>
      <c r="N65" s="46"/>
      <c r="O65" s="46"/>
      <c r="P65" s="45"/>
      <c r="Q65" s="45"/>
      <c r="R65" s="45" t="s">
        <v>109</v>
      </c>
    </row>
    <row r="66" spans="1:23" s="17" customFormat="1" ht="23.1" customHeight="1">
      <c r="A66" s="45" t="s">
        <v>41</v>
      </c>
      <c r="B66" s="19" t="s">
        <v>42</v>
      </c>
      <c r="C66" s="31"/>
      <c r="D66" s="46"/>
      <c r="E66" s="46"/>
      <c r="F66" s="47"/>
      <c r="G66" s="46" t="s">
        <v>56</v>
      </c>
      <c r="H66" s="46"/>
      <c r="I66" s="46"/>
      <c r="J66" s="46"/>
      <c r="K66" s="46"/>
      <c r="L66" s="46"/>
      <c r="M66" s="46"/>
      <c r="N66" s="46"/>
      <c r="O66" s="46"/>
      <c r="P66" s="45"/>
      <c r="Q66" s="45"/>
      <c r="R66" s="45" t="s">
        <v>110</v>
      </c>
    </row>
    <row r="67" spans="1:23" s="17" customFormat="1" ht="23.1" customHeight="1">
      <c r="A67" s="46" t="s">
        <v>137</v>
      </c>
      <c r="B67" s="28" t="s">
        <v>139</v>
      </c>
      <c r="C67" s="31"/>
      <c r="D67" s="46"/>
      <c r="E67" s="46"/>
      <c r="F67" s="47"/>
      <c r="G67" s="46"/>
      <c r="H67" s="46"/>
      <c r="I67" s="46"/>
      <c r="J67" s="46"/>
      <c r="K67" s="46"/>
      <c r="L67" s="46"/>
      <c r="M67" s="46"/>
      <c r="N67" s="46"/>
      <c r="O67" s="46"/>
      <c r="P67" s="45"/>
      <c r="Q67" s="45"/>
      <c r="R67" s="45" t="s">
        <v>109</v>
      </c>
    </row>
    <row r="68" spans="1:23" s="17" customFormat="1" ht="23.1" customHeight="1">
      <c r="A68" s="46" t="s">
        <v>138</v>
      </c>
      <c r="B68" s="28" t="s">
        <v>140</v>
      </c>
      <c r="C68" s="3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7" t="s">
        <v>141</v>
      </c>
    </row>
    <row r="69" spans="1:23" s="17" customFormat="1" ht="34.5" customHeight="1">
      <c r="A69" s="58" t="s">
        <v>144</v>
      </c>
      <c r="B69" s="58"/>
      <c r="C69" s="64" t="s">
        <v>45</v>
      </c>
      <c r="D69" s="58" t="s">
        <v>43</v>
      </c>
      <c r="E69" s="58"/>
      <c r="F69" s="58"/>
      <c r="G69" s="58"/>
      <c r="H69" s="58"/>
      <c r="I69" s="58"/>
      <c r="J69" s="58"/>
      <c r="K69" s="45">
        <f>K64-K70-K71</f>
        <v>612</v>
      </c>
      <c r="L69" s="45">
        <f t="shared" ref="L69:R69" si="21">L64-L70-L71</f>
        <v>792</v>
      </c>
      <c r="M69" s="45">
        <f t="shared" si="21"/>
        <v>576</v>
      </c>
      <c r="N69" s="45">
        <f t="shared" si="21"/>
        <v>540</v>
      </c>
      <c r="O69" s="45">
        <f t="shared" si="21"/>
        <v>432</v>
      </c>
      <c r="P69" s="45">
        <f t="shared" si="21"/>
        <v>720</v>
      </c>
      <c r="Q69" s="45">
        <f t="shared" si="21"/>
        <v>540</v>
      </c>
      <c r="R69" s="45">
        <f t="shared" si="21"/>
        <v>288</v>
      </c>
      <c r="S69" s="17">
        <f>SUM(M69:R69)</f>
        <v>3096</v>
      </c>
    </row>
    <row r="70" spans="1:23" s="17" customFormat="1" ht="23.1" customHeight="1">
      <c r="A70" s="58" t="s">
        <v>42</v>
      </c>
      <c r="B70" s="58"/>
      <c r="C70" s="64"/>
      <c r="D70" s="58" t="s">
        <v>44</v>
      </c>
      <c r="E70" s="58"/>
      <c r="F70" s="58"/>
      <c r="G70" s="58"/>
      <c r="H70" s="58"/>
      <c r="I70" s="58"/>
      <c r="J70" s="58"/>
      <c r="K70" s="45"/>
      <c r="L70" s="45"/>
      <c r="M70" s="45"/>
      <c r="N70" s="45">
        <v>288</v>
      </c>
      <c r="O70" s="45">
        <v>144</v>
      </c>
      <c r="P70" s="45"/>
      <c r="Q70" s="27"/>
      <c r="R70" s="45">
        <v>72</v>
      </c>
      <c r="S70" s="17">
        <f t="shared" ref="S70:S72" si="22">SUM(M70:R70)</f>
        <v>504</v>
      </c>
      <c r="W70" s="20"/>
    </row>
    <row r="71" spans="1:23" s="17" customFormat="1" ht="23.1" customHeight="1">
      <c r="A71" s="58" t="s">
        <v>145</v>
      </c>
      <c r="B71" s="58"/>
      <c r="C71" s="64"/>
      <c r="D71" s="58" t="s">
        <v>143</v>
      </c>
      <c r="E71" s="58"/>
      <c r="F71" s="58"/>
      <c r="G71" s="58"/>
      <c r="H71" s="58"/>
      <c r="I71" s="58"/>
      <c r="J71" s="58"/>
      <c r="K71" s="45"/>
      <c r="L71" s="45"/>
      <c r="M71" s="45"/>
      <c r="N71" s="45"/>
      <c r="O71" s="45"/>
      <c r="P71" s="45">
        <v>144</v>
      </c>
      <c r="Q71" s="45">
        <v>72</v>
      </c>
      <c r="R71" s="45">
        <v>108</v>
      </c>
      <c r="S71" s="17">
        <f t="shared" si="22"/>
        <v>324</v>
      </c>
    </row>
    <row r="72" spans="1:23" s="17" customFormat="1" ht="23.1" customHeight="1">
      <c r="A72" s="58" t="s">
        <v>146</v>
      </c>
      <c r="B72" s="58"/>
      <c r="C72" s="64"/>
      <c r="D72" s="58" t="s">
        <v>142</v>
      </c>
      <c r="E72" s="58"/>
      <c r="F72" s="58"/>
      <c r="G72" s="58"/>
      <c r="H72" s="58"/>
      <c r="I72" s="58"/>
      <c r="J72" s="58"/>
      <c r="K72" s="45"/>
      <c r="L72" s="45"/>
      <c r="M72" s="45"/>
      <c r="N72" s="45"/>
      <c r="O72" s="45"/>
      <c r="P72" s="45"/>
      <c r="Q72" s="45"/>
      <c r="R72" s="45">
        <v>144</v>
      </c>
      <c r="S72" s="17">
        <f t="shared" si="22"/>
        <v>144</v>
      </c>
    </row>
    <row r="73" spans="1:23" s="17" customFormat="1" ht="23.1" customHeight="1">
      <c r="A73" s="58"/>
      <c r="B73" s="58"/>
      <c r="C73" s="64"/>
      <c r="D73" s="58" t="s">
        <v>46</v>
      </c>
      <c r="E73" s="58"/>
      <c r="F73" s="58"/>
      <c r="G73" s="58"/>
      <c r="H73" s="58"/>
      <c r="I73" s="58"/>
      <c r="J73" s="58"/>
      <c r="K73" s="45"/>
      <c r="L73" s="45">
        <v>3</v>
      </c>
      <c r="M73" s="45">
        <v>2</v>
      </c>
      <c r="N73" s="45">
        <v>3</v>
      </c>
      <c r="O73" s="45">
        <v>3</v>
      </c>
      <c r="P73" s="45">
        <v>3</v>
      </c>
      <c r="Q73" s="45"/>
      <c r="R73" s="45">
        <v>4</v>
      </c>
      <c r="S73" s="17">
        <f>SUM(K73:R73)</f>
        <v>18</v>
      </c>
    </row>
    <row r="74" spans="1:23" s="17" customFormat="1" ht="35.25" customHeight="1">
      <c r="A74" s="68" t="s">
        <v>128</v>
      </c>
      <c r="B74" s="68"/>
      <c r="C74" s="64"/>
      <c r="D74" s="58" t="s">
        <v>105</v>
      </c>
      <c r="E74" s="58"/>
      <c r="F74" s="58"/>
      <c r="G74" s="58"/>
      <c r="H74" s="58"/>
      <c r="I74" s="58"/>
      <c r="J74" s="58"/>
      <c r="K74" s="45">
        <v>5</v>
      </c>
      <c r="L74" s="45">
        <v>6</v>
      </c>
      <c r="M74" s="45">
        <v>2</v>
      </c>
      <c r="N74" s="45">
        <v>3</v>
      </c>
      <c r="O74" s="45">
        <v>2</v>
      </c>
      <c r="P74" s="45">
        <v>5</v>
      </c>
      <c r="Q74" s="45">
        <v>5</v>
      </c>
      <c r="R74" s="45">
        <v>5</v>
      </c>
      <c r="S74" s="17">
        <f t="shared" ref="S74:S75" si="23">SUM(K74:R74)</f>
        <v>33</v>
      </c>
    </row>
    <row r="75" spans="1:23" s="17" customFormat="1" ht="36" customHeight="1">
      <c r="A75" s="58" t="s">
        <v>129</v>
      </c>
      <c r="B75" s="58"/>
      <c r="C75" s="64"/>
      <c r="D75" s="58" t="s">
        <v>106</v>
      </c>
      <c r="E75" s="58"/>
      <c r="F75" s="58"/>
      <c r="G75" s="58"/>
      <c r="H75" s="58"/>
      <c r="I75" s="58"/>
      <c r="J75" s="58"/>
      <c r="K75" s="45"/>
      <c r="L75" s="45"/>
      <c r="M75" s="45">
        <v>4</v>
      </c>
      <c r="N75" s="45">
        <v>3</v>
      </c>
      <c r="O75" s="45">
        <v>2</v>
      </c>
      <c r="P75" s="45">
        <v>3</v>
      </c>
      <c r="Q75" s="45">
        <v>2</v>
      </c>
      <c r="R75" s="45"/>
      <c r="S75" s="17">
        <f t="shared" si="23"/>
        <v>14</v>
      </c>
    </row>
    <row r="76" spans="1:23" ht="23.25" customHeight="1">
      <c r="J76" s="13"/>
      <c r="K76" s="13"/>
      <c r="L76" s="13"/>
      <c r="M76" s="13"/>
      <c r="N76" s="13"/>
      <c r="O76" s="13"/>
      <c r="P76" s="13"/>
      <c r="Q76" s="13"/>
      <c r="R76" s="13"/>
    </row>
    <row r="77" spans="1:23" ht="21.75" customHeight="1">
      <c r="C77" s="36"/>
      <c r="D77" s="29" t="s">
        <v>147</v>
      </c>
      <c r="E77" s="2">
        <f>(I64+J64+S70+S71+S72)*100/(S69+S70+S71+S72)</f>
        <v>64.798426745329394</v>
      </c>
      <c r="I77" s="17"/>
      <c r="J77" s="17"/>
      <c r="K77" s="17"/>
      <c r="L77" s="17"/>
      <c r="N77" s="11"/>
      <c r="O77" s="12"/>
    </row>
    <row r="78" spans="1:23" ht="18" customHeight="1">
      <c r="H78" s="17"/>
      <c r="I78" s="17"/>
      <c r="J78" s="17"/>
      <c r="K78" s="17"/>
      <c r="L78" s="17"/>
    </row>
  </sheetData>
  <mergeCells count="38">
    <mergeCell ref="A1:R1"/>
    <mergeCell ref="N4:N5"/>
    <mergeCell ref="K4:K5"/>
    <mergeCell ref="D75:J75"/>
    <mergeCell ref="H4:J4"/>
    <mergeCell ref="A74:B74"/>
    <mergeCell ref="A75:B75"/>
    <mergeCell ref="E4:E5"/>
    <mergeCell ref="A2:A5"/>
    <mergeCell ref="B2:B5"/>
    <mergeCell ref="C2:C5"/>
    <mergeCell ref="G3:J3"/>
    <mergeCell ref="A69:B69"/>
    <mergeCell ref="D69:J69"/>
    <mergeCell ref="E3:F3"/>
    <mergeCell ref="D74:J74"/>
    <mergeCell ref="C69:C75"/>
    <mergeCell ref="A71:B71"/>
    <mergeCell ref="D72:J72"/>
    <mergeCell ref="A72:B73"/>
    <mergeCell ref="A70:B70"/>
    <mergeCell ref="D70:J70"/>
    <mergeCell ref="Q3:R3"/>
    <mergeCell ref="R4:R5"/>
    <mergeCell ref="Q4:Q5"/>
    <mergeCell ref="K2:R2"/>
    <mergeCell ref="D73:J73"/>
    <mergeCell ref="D71:J71"/>
    <mergeCell ref="P4:P5"/>
    <mergeCell ref="G4:G5"/>
    <mergeCell ref="D3:D5"/>
    <mergeCell ref="O4:O5"/>
    <mergeCell ref="O3:P3"/>
    <mergeCell ref="M3:N3"/>
    <mergeCell ref="K3:L3"/>
    <mergeCell ref="M4:M5"/>
    <mergeCell ref="L4:L5"/>
    <mergeCell ref="D2:J2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65" orientation="landscape" r:id="rId1"/>
  <headerFooter alignWithMargins="0"/>
  <ignoredErrors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2015-08-19T18:31:45Z</cp:lastPrinted>
  <dcterms:created xsi:type="dcterms:W3CDTF">1996-10-08T23:32:33Z</dcterms:created>
  <dcterms:modified xsi:type="dcterms:W3CDTF">2015-08-19T18:33:10Z</dcterms:modified>
</cp:coreProperties>
</file>